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rdi\Nextcloud-ESD\202113 - AMO FLEGT - OP\08 - Ghana\A venir\01_Support to the FC\0D-DCE new\"/>
    </mc:Choice>
  </mc:AlternateContent>
  <xr:revisionPtr revIDLastSave="0" documentId="13_ncr:1_{3F647FA7-BC4A-4F75-AC11-B4284A26F092}" xr6:coauthVersionLast="47" xr6:coauthVersionMax="47" xr10:uidLastSave="{00000000-0000-0000-0000-000000000000}"/>
  <bookViews>
    <workbookView xWindow="-120" yWindow="-120" windowWidth="20730" windowHeight="11160" tabRatio="856" activeTab="1" xr2:uid="{00000000-000D-0000-FFFF-FFFF00000000}"/>
  </bookViews>
  <sheets>
    <sheet name="DPGF" sheetId="9" r:id="rId1"/>
    <sheet name="BPU" sheetId="6" r:id="rId2"/>
    <sheet name="DQE" sheetId="7" r:id="rId3"/>
    <sheet name="SYNTHESE" sheetId="8" r:id="rId4"/>
  </sheets>
  <externalReferences>
    <externalReference r:id="rId5"/>
  </externalReferences>
  <definedNames>
    <definedName name="_Toc25250064" localSheetId="0">DPGF!$C$17</definedName>
    <definedName name="_Toc25250065" localSheetId="0">DPGF!#REF!</definedName>
    <definedName name="_xlnm.Print_Area" localSheetId="1">BPU!$B$1:$L$26</definedName>
    <definedName name="_xlnm.Print_Area" localSheetId="0">DPGF!$C$8:$H$82</definedName>
    <definedName name="_xlnm.Print_Area" localSheetId="2">DQE!$B$1:$H$86</definedName>
    <definedName name="_xlnm.Print_Area" localSheetId="3">SYNTHESE!$B$1:$N$12</definedName>
  </definedNames>
  <calcPr calcId="181029"/>
</workbook>
</file>

<file path=xl/calcChain.xml><?xml version="1.0" encoding="utf-8"?>
<calcChain xmlns="http://schemas.openxmlformats.org/spreadsheetml/2006/main">
  <c r="E34" i="9" l="1"/>
  <c r="E63" i="9"/>
  <c r="G57" i="9"/>
  <c r="F57" i="9"/>
  <c r="G55" i="9"/>
  <c r="F55" i="9"/>
  <c r="E55" i="9"/>
  <c r="E57" i="9" s="1"/>
  <c r="E58" i="9" s="1"/>
  <c r="G51" i="9"/>
  <c r="F51" i="9"/>
  <c r="E51" i="9"/>
  <c r="F47" i="9"/>
  <c r="G47" i="9"/>
  <c r="E47" i="9"/>
  <c r="G32" i="9" l="1"/>
  <c r="F32" i="9"/>
  <c r="E32" i="9"/>
  <c r="G30" i="9"/>
  <c r="F30" i="9"/>
  <c r="E30" i="9"/>
  <c r="G28" i="9"/>
  <c r="F28" i="9"/>
  <c r="E28" i="9"/>
  <c r="G26" i="9"/>
  <c r="F26" i="9"/>
  <c r="E26" i="9"/>
  <c r="G24" i="9"/>
  <c r="F24" i="9"/>
  <c r="E24" i="9"/>
  <c r="G22" i="9"/>
  <c r="F22" i="9"/>
  <c r="E22" i="9"/>
  <c r="G20" i="9"/>
  <c r="F20" i="9"/>
  <c r="E20" i="9"/>
  <c r="G34" i="9"/>
  <c r="F34" i="9"/>
  <c r="E27" i="7"/>
  <c r="G27" i="7" s="1"/>
  <c r="E26" i="7"/>
  <c r="E25" i="7"/>
  <c r="G25" i="7" s="1"/>
  <c r="E31" i="7"/>
  <c r="G31" i="7" s="1"/>
  <c r="E32" i="7"/>
  <c r="G32" i="7" s="1"/>
  <c r="E33" i="7"/>
  <c r="G33" i="7" s="1"/>
  <c r="E34" i="7"/>
  <c r="G34" i="7" s="1"/>
  <c r="E35" i="7"/>
  <c r="G35" i="7" s="1"/>
  <c r="E36" i="7"/>
  <c r="G36" i="7" s="1"/>
  <c r="E37" i="7"/>
  <c r="G37" i="7" s="1"/>
  <c r="E38" i="7"/>
  <c r="G38" i="7" s="1"/>
  <c r="E39" i="7"/>
  <c r="G39" i="7" s="1"/>
  <c r="E40" i="7"/>
  <c r="G40" i="7" s="1"/>
  <c r="E41" i="7"/>
  <c r="G41" i="7" s="1"/>
  <c r="E42" i="7"/>
  <c r="G42" i="7" s="1"/>
  <c r="E43" i="7"/>
  <c r="G43" i="7" s="1"/>
  <c r="E44" i="7"/>
  <c r="G44" i="7" s="1"/>
  <c r="E45" i="7"/>
  <c r="G45" i="7" s="1"/>
  <c r="E46" i="7"/>
  <c r="G46" i="7" s="1"/>
  <c r="E47" i="7"/>
  <c r="G47" i="7" s="1"/>
  <c r="E48" i="7"/>
  <c r="G48" i="7" s="1"/>
  <c r="E49" i="7"/>
  <c r="G49" i="7" s="1"/>
  <c r="E50" i="7"/>
  <c r="G50" i="7" s="1"/>
  <c r="E51" i="7"/>
  <c r="G51" i="7" s="1"/>
  <c r="E52" i="7"/>
  <c r="G52" i="7" s="1"/>
  <c r="E53" i="7"/>
  <c r="G53" i="7" s="1"/>
  <c r="E54" i="7"/>
  <c r="G54" i="7" s="1"/>
  <c r="E55" i="7"/>
  <c r="G55" i="7" s="1"/>
  <c r="E56" i="7"/>
  <c r="G56" i="7" s="1"/>
  <c r="E57" i="7"/>
  <c r="G57" i="7" s="1"/>
  <c r="E58" i="7"/>
  <c r="G58" i="7" s="1"/>
  <c r="E59" i="7"/>
  <c r="G59" i="7" s="1"/>
  <c r="E60" i="7"/>
  <c r="G60" i="7" s="1"/>
  <c r="E61" i="7"/>
  <c r="G61" i="7" s="1"/>
  <c r="E62" i="7"/>
  <c r="G62" i="7" s="1"/>
  <c r="E63" i="7"/>
  <c r="G63" i="7" s="1"/>
  <c r="E64" i="7"/>
  <c r="G64" i="7" s="1"/>
  <c r="E65" i="7"/>
  <c r="G65" i="7" s="1"/>
  <c r="E66" i="7"/>
  <c r="G66" i="7" s="1"/>
  <c r="E67" i="7"/>
  <c r="G67" i="7" s="1"/>
  <c r="E68" i="7"/>
  <c r="G68" i="7" s="1"/>
  <c r="E69" i="7"/>
  <c r="G69" i="7" s="1"/>
  <c r="E70" i="7"/>
  <c r="G70" i="7" s="1"/>
  <c r="E71" i="7"/>
  <c r="G71" i="7" s="1"/>
  <c r="E30" i="7"/>
  <c r="G30" i="7" s="1"/>
  <c r="E13" i="7"/>
  <c r="G13" i="7" s="1"/>
  <c r="E14" i="7"/>
  <c r="G14" i="7" s="1"/>
  <c r="E15" i="7"/>
  <c r="G15" i="7" s="1"/>
  <c r="E16" i="7"/>
  <c r="G16" i="7" s="1"/>
  <c r="E17" i="7"/>
  <c r="G17" i="7" s="1"/>
  <c r="E18" i="7"/>
  <c r="G18" i="7" s="1"/>
  <c r="E19" i="7"/>
  <c r="G19" i="7" s="1"/>
  <c r="E20" i="7"/>
  <c r="G20" i="7" s="1"/>
  <c r="E21" i="7"/>
  <c r="G21" i="7" s="1"/>
  <c r="E22" i="7"/>
  <c r="G22" i="7" s="1"/>
  <c r="E23" i="7"/>
  <c r="G23" i="7" s="1"/>
  <c r="E24" i="7"/>
  <c r="G24" i="7" s="1"/>
  <c r="G26" i="7"/>
  <c r="E12" i="7"/>
  <c r="G12" i="7" s="1"/>
  <c r="G43" i="9"/>
  <c r="F43" i="9"/>
  <c r="E43" i="9"/>
  <c r="J17" i="9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12" i="7"/>
  <c r="E35" i="9" l="1"/>
  <c r="J22" i="9"/>
  <c r="L22" i="9" s="1"/>
  <c r="F35" i="9"/>
  <c r="J20" i="9"/>
  <c r="G35" i="9"/>
  <c r="G28" i="7"/>
  <c r="G72" i="7"/>
  <c r="J30" i="9"/>
  <c r="L30" i="9" s="1"/>
  <c r="J24" i="9"/>
  <c r="L24" i="9" s="1"/>
  <c r="J26" i="9"/>
  <c r="L26" i="9" s="1"/>
  <c r="J32" i="9"/>
  <c r="L32" i="9" s="1"/>
  <c r="J28" i="9"/>
  <c r="L28" i="9" s="1"/>
  <c r="L20" i="9" l="1"/>
  <c r="L35" i="9" s="1"/>
  <c r="E38" i="9" s="1"/>
  <c r="E65" i="9" s="1"/>
  <c r="H9" i="8" s="1"/>
  <c r="J35" i="9"/>
  <c r="E37" i="9" s="1"/>
  <c r="G73" i="7"/>
  <c r="E4" i="8"/>
  <c r="E4" i="7"/>
  <c r="F4" i="6"/>
  <c r="H10" i="8" l="1"/>
  <c r="H11" i="8" s="1"/>
</calcChain>
</file>

<file path=xl/sharedStrings.xml><?xml version="1.0" encoding="utf-8"?>
<sst xmlns="http://schemas.openxmlformats.org/spreadsheetml/2006/main" count="309" uniqueCount="167">
  <si>
    <t>Nom du soumissionnaire :</t>
  </si>
  <si>
    <t>La décomposition ci-après n'est pas contractuelle. Seul le montant forfaitaire global sera contractualisé.</t>
  </si>
  <si>
    <t>TTC</t>
  </si>
  <si>
    <t>TVA</t>
  </si>
  <si>
    <t>HT</t>
  </si>
  <si>
    <t>Total autres dépenses</t>
  </si>
  <si>
    <t>Montant total par personne et par jour</t>
  </si>
  <si>
    <t>Montant total</t>
  </si>
  <si>
    <t>Nombre de tickets pour l'ensemble de la mission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</si>
  <si>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</si>
  <si>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</si>
  <si>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</si>
  <si>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</si>
  <si>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</si>
  <si>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t>Expertise principale</t>
  </si>
  <si>
    <t>Nombre d'années d'expérience</t>
  </si>
  <si>
    <t>Structure/société d'appartenance</t>
  </si>
  <si>
    <t>Prix unitiare des tickets d'avion 
(economy or premium class)</t>
  </si>
  <si>
    <t>Montant total de prestation  en € HT</t>
  </si>
  <si>
    <t>Montant total de prestation  en € TTC</t>
  </si>
  <si>
    <t>AUTRES FRAIS le cas échéant</t>
  </si>
  <si>
    <t>Autres à préciser</t>
  </si>
  <si>
    <t>FRAIS DE MISSIONS</t>
  </si>
  <si>
    <t>Montant total frais de mission</t>
  </si>
  <si>
    <t>Local / International / Implantation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</si>
  <si>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</si>
  <si>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</si>
  <si>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</si>
  <si>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</si>
  <si>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r>
      <t xml:space="preserve">EVENTUELS FRAIS
</t>
    </r>
    <r>
      <rPr>
        <i/>
        <sz val="16"/>
        <color rgb="FFC00000"/>
        <rFont val="Roboto Bold"/>
      </rPr>
      <t xml:space="preserve"> </t>
    </r>
  </si>
  <si>
    <t xml:space="preserve">Jours par profil </t>
  </si>
  <si>
    <t>Total / profil</t>
  </si>
  <si>
    <t>Le présent document est contractuel et engageant pour le soumissionnaire.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</si>
  <si>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</si>
  <si>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</si>
  <si>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</t>
  </si>
  <si>
    <t>C'est le montant total estimatif du contrat ci-dessous qui sera pris en compte pour la comparaison et le classement des offres</t>
  </si>
  <si>
    <t>TOTAL ESTIMATIF DU CONTRAT</t>
  </si>
  <si>
    <t>TOTAL en € HT</t>
  </si>
  <si>
    <t>Montant total de la partie forfaitaire du contrat
Prestations + frais eventuels</t>
  </si>
  <si>
    <t>DEPENSES OPERATIONNELLES</t>
  </si>
  <si>
    <t>TYPE</t>
  </si>
  <si>
    <t>Prix unitaire
en € HT</t>
  </si>
  <si>
    <t>Remarques</t>
  </si>
  <si>
    <t>Profil 1 - Project manager</t>
  </si>
  <si>
    <t>Profil 3 - Backstopping</t>
  </si>
  <si>
    <t>Profil 2 - Administrative &amp; Logistics Assistant</t>
  </si>
  <si>
    <t>MSIC Meetings</t>
  </si>
  <si>
    <t>Regular Technical Meetings with GhLAS Agencies</t>
  </si>
  <si>
    <t>Training of FC officers to use the system/portals developed for the operation of the GhLAS</t>
  </si>
  <si>
    <t>Training of Industry to use the system/portals developed for the operation of the GhLAS</t>
  </si>
  <si>
    <t xml:space="preserve">Training of data reconciliation officers of the TVD </t>
  </si>
  <si>
    <t xml:space="preserve">Traing of FC operational Staff operational staff on Corrective Actions Requests closure and Compliant Procedures </t>
  </si>
  <si>
    <t xml:space="preserve">Training of industry  on Corrective Actions Requests closure and Compliant Procedures </t>
  </si>
  <si>
    <t>Training of DolMAG, on the GhLAS</t>
  </si>
  <si>
    <t>Training of customs on the GhLAS</t>
  </si>
  <si>
    <t>Training of wood Vendors on the GhLAS</t>
  </si>
  <si>
    <t>Training of  FIAG (FAWAG, WAG) on the GhLAS</t>
  </si>
  <si>
    <t>Field training on tree/timber measurement –Operational staff of FSD and TIDD</t>
  </si>
  <si>
    <t>Cloud hosting of the GWTS for the year 2026, starting in January of that year</t>
  </si>
  <si>
    <t>Lumber recovery and stumpage fee revision study</t>
  </si>
  <si>
    <t>Study on domestic market trade and pricing to quantify volume and quantity of timber traded</t>
  </si>
  <si>
    <t xml:space="preserve">Baseline study to establish the impact monitoring baseline for 3 areas of the VPA including workshops, validation meetings and meetings of the Joint Team on Impact monitoring (JTIM). </t>
  </si>
  <si>
    <t>D1 - Progress Report 1
(T0+4 months)</t>
  </si>
  <si>
    <t>D0 - Inception Report
(T0+1 month)</t>
  </si>
  <si>
    <t>D2 - Progress Report  2
(T0+7 months)</t>
  </si>
  <si>
    <t>D3 - Progress Report  3
(T0+10 months)</t>
  </si>
  <si>
    <t>D4 - Progress Report  4
(T0+13 months)</t>
  </si>
  <si>
    <t>D5 - Progress Report  5
(T0+16 months)</t>
  </si>
  <si>
    <t>D6 - Final Report
(T0+18 months)</t>
  </si>
  <si>
    <t>Taux de Per Diem INTERNATIONAL journalier</t>
  </si>
  <si>
    <t>Taux de Per Diem HINTERLAND journalier</t>
  </si>
  <si>
    <t>Frais de logistique (à détailler)</t>
  </si>
  <si>
    <r>
      <t>Montant maximum payé</t>
    </r>
    <r>
      <rPr>
        <sz val="12"/>
        <color rgb="FFFF0000"/>
        <rFont val="Calibri"/>
        <family val="2"/>
      </rPr>
      <t xml:space="preserve"> </t>
    </r>
    <r>
      <rPr>
        <sz val="12"/>
        <color theme="1"/>
        <rFont val="Calibri"/>
        <family val="2"/>
      </rPr>
      <t>sur justificatifs (facture)</t>
    </r>
  </si>
  <si>
    <t>Prix unitaires pour les prestations par bons de commande</t>
  </si>
  <si>
    <t>Nombre de Mois de mission</t>
  </si>
  <si>
    <t>Taux journalier en € HT</t>
  </si>
  <si>
    <t xml:space="preserve">jours par profil </t>
  </si>
  <si>
    <t>Nombre total de Jours</t>
  </si>
  <si>
    <t>Manufacturer's discount min (%)</t>
  </si>
  <si>
    <t xml:space="preserve">Applicant's margin max (%) </t>
  </si>
  <si>
    <t>Unit price (including local taxes &amp; custom duties)</t>
  </si>
  <si>
    <t>Remarks</t>
  </si>
  <si>
    <t>Mobile Device-1</t>
  </si>
  <si>
    <t>Samsung Galaxy S25 Ultra (model SM-S938B and variants)
“or equivalent”.</t>
  </si>
  <si>
    <t>Mobile Device-2</t>
  </si>
  <si>
    <t xml:space="preserve">Samsung Galaxy S25 Plus (model S936) 
“or equivalent” </t>
  </si>
  <si>
    <t>Tablet-1</t>
  </si>
  <si>
    <t xml:space="preserve">Samsung Galaxy Tab S10 Plus, model SM-X820N or SM-X826N
“or equivalent” </t>
  </si>
  <si>
    <t>Tablet-1 Accessories</t>
  </si>
  <si>
    <t>Tablet-2</t>
  </si>
  <si>
    <t>Samsung Galaxy Tab S9+
"or equivalent"</t>
  </si>
  <si>
    <t>Tablet-2 Accessories</t>
  </si>
  <si>
    <t>Tablet-3</t>
  </si>
  <si>
    <t>Samsung Galaxy Tab A9 (SM-X115)
"or equivalent"</t>
  </si>
  <si>
    <t>Tablet-3 Accessories</t>
  </si>
  <si>
    <t>IOS Tablet-4</t>
  </si>
  <si>
    <t>Apple iPad Pro 13-Inch (M4) 
"or equivalent"</t>
  </si>
  <si>
    <t>Tablet-4 accessories</t>
  </si>
  <si>
    <t>Portable Printer</t>
  </si>
  <si>
    <t>Model Canon PIXMA TR150 Wireless Portable Color Inkjet Printer with Battery
"or equivalent"</t>
  </si>
  <si>
    <t>Laptop-1</t>
  </si>
  <si>
    <t xml:space="preserve"> Lenovo ThinkPad T14s Gen 6 Snapdragon X Elite (modèle 21N1xxx, BIOS NHCN55WW)
"or equivalent"</t>
  </si>
  <si>
    <t>Laptop-2</t>
  </si>
  <si>
    <t>Lenovo Yoga Slim 7x 14Q8X9 Snapdragon X Elite
"or equivalent"</t>
  </si>
  <si>
    <t>Laptop-3</t>
  </si>
  <si>
    <t>Lenovo ThinkPad E14 Gen 6 (14″ Intel)
"or equivalent"</t>
  </si>
  <si>
    <t>Laptop-4</t>
  </si>
  <si>
    <t>Lenovo Legion 9i / Legion Pro 7
"or equivalent"</t>
  </si>
  <si>
    <t>Desktop</t>
  </si>
  <si>
    <t>HP Desktop 290 G8 MT
"or equivalent"</t>
  </si>
  <si>
    <t>Printer (Color)</t>
  </si>
  <si>
    <t>HP Color LaserJet Enterprise MFP M480f
"or equivalent"</t>
  </si>
  <si>
    <t>Printer (B&amp;W)</t>
  </si>
  <si>
    <t>HP LaserJet Pro MFP 4104dw
"or equivalent"</t>
  </si>
  <si>
    <t>Multipurpose Printers</t>
  </si>
  <si>
    <t>Konica Minolta bizhub C759
"or equivalent"</t>
  </si>
  <si>
    <t>Powerbank</t>
  </si>
  <si>
    <t>EcoFlow DELTA 1800 (or DELTA Pro) with Solar Pannel SPC-200
"or equivalent"</t>
  </si>
  <si>
    <t>GPS</t>
  </si>
  <si>
    <t>Garmin GPSMAP® 67i
"or equivalent"</t>
  </si>
  <si>
    <t>Scanner-1</t>
  </si>
  <si>
    <t>HP ScanJet Pro 3500 f1 or HP ScanJet Pro 4500 fn1
"or equivalent"</t>
  </si>
  <si>
    <t>Scanner-2</t>
  </si>
  <si>
    <t>Fujitsu fi-7700
"or equivalent"</t>
  </si>
  <si>
    <t>Smart TV</t>
  </si>
  <si>
    <t>TCL C73 Series 65 pouces QLED 4K Google TV
"or equivalent"</t>
  </si>
  <si>
    <t xml:space="preserve">Flash &amp; Lighting Equipment  </t>
  </si>
  <si>
    <t>Godox V1 (Canon)
"or equivalent"</t>
  </si>
  <si>
    <t>Assessories</t>
  </si>
  <si>
    <t xml:space="preserve">Camera – Video &amp; Photography </t>
  </si>
  <si>
    <t>Canon EOS R5
"or equivalent"</t>
  </si>
  <si>
    <t>Accessories Camera 27-1</t>
  </si>
  <si>
    <t>Accessories Camera 27-2</t>
  </si>
  <si>
    <t xml:space="preserve">Lenses – Video &amp; Photography </t>
  </si>
  <si>
    <t>Canon RF 70-200mm
"or equivalent"</t>
  </si>
  <si>
    <t xml:space="preserve">Microphones &amp; Audio Equipment </t>
  </si>
  <si>
    <t>RØDE Wireless GO II
"or equivalent"</t>
  </si>
  <si>
    <t xml:space="preserve"> Accessories Mic 32-1</t>
  </si>
  <si>
    <t xml:space="preserve"> Accessories Mic 32-2</t>
  </si>
  <si>
    <t>Stabilization &amp; Support Gear -1</t>
  </si>
  <si>
    <t>DJI RS4 Pro
"or equivalent"</t>
  </si>
  <si>
    <t>Stabilization &amp; Support Gear -2</t>
  </si>
  <si>
    <t>FTF Gear Tripod
"or equivalent"</t>
  </si>
  <si>
    <t xml:space="preserve">Drones – Aerial Corporate Shots </t>
  </si>
  <si>
    <t>DJI Mavic 3 Pro
"or equivalent"</t>
  </si>
  <si>
    <t>Accessories Drone 37-1</t>
  </si>
  <si>
    <t>Accessories Drone 37-2</t>
  </si>
  <si>
    <t>Storage Solutions 1</t>
  </si>
  <si>
    <t>SanDisk Extreme Pro 128GB – Fast SD Card
"or equivalent"</t>
  </si>
  <si>
    <t>Storage Solutions 2</t>
  </si>
  <si>
    <t>SanDisk Extreme Portable SSD 1TB
"or equivalent"</t>
  </si>
  <si>
    <t>Signature Pad</t>
  </si>
  <si>
    <t>SigGem Color 5.7 T-LBK57GCColor 5.7
"or equivalent"</t>
  </si>
  <si>
    <t>IT EQUIPMENT</t>
  </si>
  <si>
    <t>MEETINGS/TRAININGS</t>
  </si>
  <si>
    <t>DEPENSES D'EQUIPEMENTS</t>
  </si>
  <si>
    <t>ITEM</t>
  </si>
  <si>
    <t>GOODS DESCRIPTION (see the ToR for detailed specifications)</t>
  </si>
  <si>
    <t>Subtotal IT Equipement</t>
  </si>
  <si>
    <t>Subtotal Meetings/Trainings</t>
  </si>
  <si>
    <t>TOTAL DEPENSES OPERFATIONNELLES DQE</t>
  </si>
  <si>
    <t>TOTAL DPGF</t>
  </si>
  <si>
    <r>
      <t xml:space="preserve">Operational support to the Ghana Forestry Commission for the implementation of the FLEGT VPA
</t>
    </r>
    <r>
      <rPr>
        <sz val="12"/>
        <color rgb="FFFF0000"/>
        <rFont val="Roboto Black"/>
      </rPr>
      <t>BORDEREAU DES PRIX UNITAIRES (BPU)</t>
    </r>
  </si>
  <si>
    <r>
      <t xml:space="preserve">Operational support to the Ghana Forestry Commission for the implementation of the FLEGT VPA
</t>
    </r>
    <r>
      <rPr>
        <b/>
        <sz val="16"/>
        <color rgb="FFFF0000"/>
        <rFont val="Roboto Black"/>
      </rPr>
      <t>DECOMPOSITION DU PRIX GLOBAL ET FORFAITAIRE</t>
    </r>
  </si>
  <si>
    <r>
      <t xml:space="preserve">Operational support to the Ghana Forestry Commission for the implementation of the FLEGT VPA
</t>
    </r>
    <r>
      <rPr>
        <sz val="12"/>
        <color rgb="FFFF0000"/>
        <rFont val="Roboto Black"/>
      </rPr>
      <t>DETAIL QUANTITATIF ESTIMATIF (DQE)</t>
    </r>
  </si>
  <si>
    <r>
      <t xml:space="preserve">Operational support to the Ghana Forestry Commission for the implementation of the FLEGT VPA
</t>
    </r>
    <r>
      <rPr>
        <sz val="12"/>
        <color rgb="FFFF0000"/>
        <rFont val="Roboto Black"/>
      </rPr>
      <t>SYNTHESE TOTAL ESTIMATIF DU CONTRAT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</si>
</sst>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49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sz val="12"/>
      <color theme="1"/>
      <name val="Calibri"/>
      <family val="2"/>
    </font>
    <font>
      <sz val="12"/>
      <color theme="1"/>
      <name val="Roboto Black"/>
    </font>
    <font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Roboto Bold"/>
    </font>
    <font>
      <sz val="10"/>
      <color rgb="FFC00000"/>
      <name val="Roboto Bold"/>
    </font>
    <font>
      <sz val="12"/>
      <name val="Roboto Bold"/>
    </font>
    <font>
      <sz val="12"/>
      <color rgb="FFC00000"/>
      <name val="Roboto Bold"/>
    </font>
    <font>
      <b/>
      <sz val="12"/>
      <color theme="1"/>
      <name val="Calibri"/>
      <family val="2"/>
    </font>
    <font>
      <b/>
      <sz val="12"/>
      <color rgb="FFFF0000"/>
      <name val="Roboto Black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9" fillId="0" borderId="0"/>
  </cellStyleXfs>
  <cellXfs count="260">
    <xf numFmtId="0" fontId="0" fillId="0" borderId="0" xfId="0"/>
    <xf numFmtId="0" fontId="3" fillId="0" borderId="0" xfId="2" applyProtection="1">
      <protection locked="0"/>
    </xf>
    <xf numFmtId="0" fontId="11" fillId="0" borderId="0" xfId="2" applyFont="1" applyAlignment="1" applyProtection="1">
      <alignment horizontal="left" wrapText="1"/>
      <protection locked="0"/>
    </xf>
    <xf numFmtId="0" fontId="11" fillId="0" borderId="0" xfId="2" applyFont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7" fillId="7" borderId="17" xfId="2" applyFont="1" applyFill="1" applyBorder="1" applyAlignment="1" applyProtection="1">
      <alignment horizontal="center" vertical="center" wrapText="1"/>
      <protection locked="0"/>
    </xf>
    <xf numFmtId="0" fontId="7" fillId="7" borderId="16" xfId="2" applyFont="1" applyFill="1" applyBorder="1" applyAlignment="1" applyProtection="1">
      <alignment horizontal="center" vertical="center"/>
      <protection locked="0"/>
    </xf>
    <xf numFmtId="0" fontId="7" fillId="7" borderId="33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Alignment="1" applyProtection="1">
      <alignment horizontal="center" vertical="center" wrapText="1"/>
      <protection locked="0"/>
    </xf>
    <xf numFmtId="0" fontId="6" fillId="0" borderId="0" xfId="2" applyFont="1" applyAlignment="1">
      <alignment vertical="center"/>
    </xf>
    <xf numFmtId="167" fontId="6" fillId="0" borderId="0" xfId="2" applyNumberFormat="1" applyFont="1" applyAlignment="1">
      <alignment horizontal="center" vertical="center" wrapText="1"/>
    </xf>
    <xf numFmtId="165" fontId="13" fillId="0" borderId="0" xfId="2" applyNumberFormat="1" applyFont="1" applyAlignment="1">
      <alignment horizontal="center" vertical="center" wrapText="1"/>
    </xf>
    <xf numFmtId="0" fontId="7" fillId="0" borderId="0" xfId="2" applyFont="1" applyAlignment="1" applyProtection="1">
      <alignment horizontal="center" vertical="center"/>
      <protection locked="0"/>
    </xf>
    <xf numFmtId="165" fontId="6" fillId="0" borderId="0" xfId="2" applyNumberFormat="1" applyFont="1" applyAlignment="1">
      <alignment horizontal="center" vertical="center" wrapText="1"/>
    </xf>
    <xf numFmtId="0" fontId="14" fillId="2" borderId="0" xfId="2" applyFont="1" applyFill="1" applyAlignment="1" applyProtection="1">
      <alignment horizontal="center" vertical="center" wrapText="1"/>
      <protection locked="0"/>
    </xf>
    <xf numFmtId="0" fontId="14" fillId="2" borderId="0" xfId="2" applyFont="1" applyFill="1" applyAlignment="1" applyProtection="1">
      <alignment horizontal="left" vertical="center" wrapText="1"/>
      <protection locked="0"/>
    </xf>
    <xf numFmtId="0" fontId="3" fillId="0" borderId="36" xfId="2" applyBorder="1" applyProtection="1">
      <protection locked="0"/>
    </xf>
    <xf numFmtId="0" fontId="15" fillId="0" borderId="36" xfId="2" applyFont="1" applyBorder="1" applyAlignment="1" applyProtection="1">
      <alignment horizontal="center" vertical="center" wrapText="1"/>
      <protection locked="0"/>
    </xf>
    <xf numFmtId="164" fontId="16" fillId="0" borderId="36" xfId="2" applyNumberFormat="1" applyFont="1" applyBorder="1" applyAlignment="1" applyProtection="1">
      <alignment horizontal="center" vertical="center" wrapText="1"/>
      <protection locked="0"/>
    </xf>
    <xf numFmtId="0" fontId="15" fillId="0" borderId="0" xfId="2" applyFont="1" applyAlignment="1" applyProtection="1">
      <alignment horizontal="center" vertical="center" wrapText="1"/>
      <protection locked="0"/>
    </xf>
    <xf numFmtId="164" fontId="16" fillId="0" borderId="0" xfId="2" applyNumberFormat="1" applyFont="1" applyAlignment="1" applyProtection="1">
      <alignment horizontal="center" vertical="center" wrapText="1"/>
      <protection locked="0"/>
    </xf>
    <xf numFmtId="165" fontId="6" fillId="0" borderId="37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3" fillId="10" borderId="0" xfId="2" applyFill="1" applyProtection="1">
      <protection locked="0"/>
    </xf>
    <xf numFmtId="0" fontId="10" fillId="0" borderId="0" xfId="2" applyFont="1" applyAlignment="1" applyProtection="1">
      <alignment vertical="center" wrapText="1"/>
      <protection locked="0"/>
    </xf>
    <xf numFmtId="0" fontId="5" fillId="0" borderId="0" xfId="2" applyFont="1" applyAlignment="1" applyProtection="1">
      <alignment horizontal="center" vertical="center" wrapText="1"/>
      <protection locked="0"/>
    </xf>
    <xf numFmtId="165" fontId="13" fillId="9" borderId="22" xfId="2" applyNumberFormat="1" applyFont="1" applyFill="1" applyBorder="1" applyAlignment="1">
      <alignment horizontal="center" vertical="center" wrapText="1"/>
    </xf>
    <xf numFmtId="10" fontId="13" fillId="7" borderId="21" xfId="2" applyNumberFormat="1" applyFont="1" applyFill="1" applyBorder="1" applyAlignment="1">
      <alignment horizontal="center" vertical="center" wrapText="1"/>
    </xf>
    <xf numFmtId="165" fontId="13" fillId="9" borderId="26" xfId="2" applyNumberFormat="1" applyFont="1" applyFill="1" applyBorder="1" applyAlignment="1">
      <alignment horizontal="center" vertical="center" wrapText="1"/>
    </xf>
    <xf numFmtId="165" fontId="6" fillId="2" borderId="0" xfId="2" applyNumberFormat="1" applyFont="1" applyFill="1" applyAlignment="1">
      <alignment horizontal="center" vertical="center" wrapText="1"/>
    </xf>
    <xf numFmtId="0" fontId="9" fillId="7" borderId="26" xfId="2" applyFont="1" applyFill="1" applyBorder="1" applyAlignment="1">
      <alignment vertical="center" wrapText="1"/>
    </xf>
    <xf numFmtId="0" fontId="6" fillId="2" borderId="0" xfId="2" applyFont="1" applyFill="1" applyAlignment="1">
      <alignment horizontal="center" vertical="center" wrapText="1"/>
    </xf>
    <xf numFmtId="0" fontId="7" fillId="6" borderId="38" xfId="2" applyFont="1" applyFill="1" applyBorder="1" applyAlignment="1" applyProtection="1">
      <alignment horizontal="center" wrapText="1"/>
      <protection locked="0"/>
    </xf>
    <xf numFmtId="165" fontId="12" fillId="2" borderId="0" xfId="4" applyNumberFormat="1" applyFont="1" applyFill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wrapText="1"/>
      <protection locked="0"/>
    </xf>
    <xf numFmtId="165" fontId="11" fillId="0" borderId="30" xfId="2" applyNumberFormat="1" applyFont="1" applyBorder="1" applyAlignment="1">
      <alignment vertical="center"/>
    </xf>
    <xf numFmtId="165" fontId="6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 wrapText="1"/>
      <protection locked="0"/>
    </xf>
    <xf numFmtId="0" fontId="10" fillId="2" borderId="0" xfId="2" applyFont="1" applyFill="1" applyAlignment="1" applyProtection="1">
      <alignment horizontal="center" vertical="center" wrapText="1"/>
      <protection locked="0"/>
    </xf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" xfId="0" applyFont="1" applyBorder="1"/>
    <xf numFmtId="0" fontId="22" fillId="0" borderId="2" xfId="0" applyFont="1" applyBorder="1" applyAlignment="1" applyProtection="1">
      <alignment vertical="center" wrapText="1"/>
      <protection locked="0"/>
    </xf>
    <xf numFmtId="0" fontId="21" fillId="0" borderId="0" xfId="0" applyFont="1" applyAlignment="1">
      <alignment horizontal="center" vertical="center" wrapText="1"/>
    </xf>
    <xf numFmtId="0" fontId="23" fillId="0" borderId="0" xfId="0" applyFont="1" applyProtection="1">
      <protection locked="0"/>
    </xf>
    <xf numFmtId="0" fontId="23" fillId="2" borderId="0" xfId="0" applyFont="1" applyFill="1" applyAlignment="1" applyProtection="1">
      <alignment vertical="center"/>
      <protection locked="0"/>
    </xf>
    <xf numFmtId="0" fontId="24" fillId="0" borderId="0" xfId="2" applyFont="1" applyProtection="1">
      <protection locked="0"/>
    </xf>
    <xf numFmtId="0" fontId="24" fillId="0" borderId="1" xfId="2" applyFont="1" applyBorder="1" applyProtection="1">
      <protection locked="0"/>
    </xf>
    <xf numFmtId="0" fontId="24" fillId="0" borderId="2" xfId="2" applyFont="1" applyBorder="1" applyProtection="1">
      <protection locked="0"/>
    </xf>
    <xf numFmtId="0" fontId="3" fillId="0" borderId="2" xfId="2" applyBorder="1" applyProtection="1">
      <protection locked="0"/>
    </xf>
    <xf numFmtId="0" fontId="3" fillId="0" borderId="1" xfId="2" applyBorder="1" applyProtection="1">
      <protection locked="0"/>
    </xf>
    <xf numFmtId="0" fontId="3" fillId="0" borderId="3" xfId="2" applyBorder="1" applyProtection="1">
      <protection locked="0"/>
    </xf>
    <xf numFmtId="0" fontId="3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10" fillId="0" borderId="25" xfId="2" applyFont="1" applyBorder="1" applyAlignment="1" applyProtection="1">
      <alignment horizontal="center" vertical="center" wrapText="1"/>
      <protection locked="0"/>
    </xf>
    <xf numFmtId="0" fontId="10" fillId="3" borderId="9" xfId="2" applyFont="1" applyFill="1" applyBorder="1" applyAlignment="1" applyProtection="1">
      <alignment horizontal="center" vertical="center" wrapText="1"/>
      <protection locked="0"/>
    </xf>
    <xf numFmtId="164" fontId="6" fillId="3" borderId="9" xfId="4" applyNumberFormat="1" applyFont="1" applyFill="1" applyBorder="1" applyAlignment="1" applyProtection="1">
      <alignment horizontal="center" vertical="center"/>
      <protection locked="0"/>
    </xf>
    <xf numFmtId="164" fontId="6" fillId="3" borderId="24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5" xfId="2" applyFont="1" applyFill="1" applyBorder="1" applyAlignment="1" applyProtection="1">
      <alignment horizontal="center" vertical="center" wrapText="1"/>
      <protection locked="0"/>
    </xf>
    <xf numFmtId="164" fontId="6" fillId="11" borderId="34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7" xfId="2" applyFont="1" applyFill="1" applyBorder="1" applyAlignment="1">
      <alignment horizontal="center" vertical="center" wrapText="1"/>
    </xf>
    <xf numFmtId="0" fontId="6" fillId="3" borderId="28" xfId="2" applyFont="1" applyFill="1" applyBorder="1" applyAlignment="1">
      <alignment horizontal="center" vertical="center" wrapText="1"/>
    </xf>
    <xf numFmtId="164" fontId="13" fillId="3" borderId="29" xfId="2" applyNumberFormat="1" applyFont="1" applyFill="1" applyBorder="1" applyAlignment="1">
      <alignment horizontal="center" vertical="center" wrapText="1"/>
    </xf>
    <xf numFmtId="0" fontId="6" fillId="0" borderId="27" xfId="2" applyFont="1" applyBorder="1" applyAlignment="1">
      <alignment horizontal="center" vertical="center" wrapText="1"/>
    </xf>
    <xf numFmtId="0" fontId="13" fillId="3" borderId="24" xfId="2" applyFont="1" applyFill="1" applyBorder="1" applyAlignment="1">
      <alignment horizontal="center" vertical="center" wrapText="1"/>
    </xf>
    <xf numFmtId="0" fontId="25" fillId="5" borderId="44" xfId="2" applyFont="1" applyFill="1" applyBorder="1" applyAlignment="1" applyProtection="1">
      <alignment horizontal="center" vertical="center" wrapText="1"/>
      <protection locked="0"/>
    </xf>
    <xf numFmtId="0" fontId="25" fillId="5" borderId="45" xfId="2" applyFont="1" applyFill="1" applyBorder="1" applyAlignment="1" applyProtection="1">
      <alignment horizontal="center" vertical="center" wrapText="1"/>
      <protection locked="0"/>
    </xf>
    <xf numFmtId="0" fontId="25" fillId="5" borderId="46" xfId="2" applyFont="1" applyFill="1" applyBorder="1" applyAlignment="1" applyProtection="1">
      <alignment horizontal="center" vertical="center" wrapText="1"/>
      <protection locked="0"/>
    </xf>
    <xf numFmtId="166" fontId="6" fillId="6" borderId="30" xfId="2" applyNumberFormat="1" applyFont="1" applyFill="1" applyBorder="1" applyAlignment="1">
      <alignment horizontal="center" vertical="center" wrapText="1"/>
    </xf>
    <xf numFmtId="165" fontId="13" fillId="8" borderId="21" xfId="2" applyNumberFormat="1" applyFont="1" applyFill="1" applyBorder="1" applyAlignment="1">
      <alignment horizontal="center" vertical="center" wrapText="1"/>
    </xf>
    <xf numFmtId="165" fontId="13" fillId="12" borderId="21" xfId="2" applyNumberFormat="1" applyFont="1" applyFill="1" applyBorder="1" applyAlignment="1">
      <alignment horizontal="center" vertical="center" wrapText="1"/>
    </xf>
    <xf numFmtId="165" fontId="13" fillId="8" borderId="22" xfId="2" applyNumberFormat="1" applyFont="1" applyFill="1" applyBorder="1" applyAlignment="1">
      <alignment horizontal="center" vertical="center" wrapText="1"/>
    </xf>
    <xf numFmtId="0" fontId="9" fillId="7" borderId="33" xfId="2" applyFont="1" applyFill="1" applyBorder="1" applyAlignment="1">
      <alignment vertical="center" wrapText="1"/>
    </xf>
    <xf numFmtId="0" fontId="6" fillId="3" borderId="16" xfId="2" applyFont="1" applyFill="1" applyBorder="1" applyAlignment="1">
      <alignment horizontal="center" vertical="center" wrapText="1"/>
    </xf>
    <xf numFmtId="0" fontId="6" fillId="2" borderId="16" xfId="2" applyFont="1" applyFill="1" applyBorder="1" applyAlignment="1">
      <alignment horizontal="center" vertical="center" wrapText="1"/>
    </xf>
    <xf numFmtId="0" fontId="6" fillId="3" borderId="17" xfId="2" applyFont="1" applyFill="1" applyBorder="1" applyAlignment="1">
      <alignment horizontal="center" vertical="center" wrapText="1"/>
    </xf>
    <xf numFmtId="0" fontId="7" fillId="13" borderId="33" xfId="2" applyFont="1" applyFill="1" applyBorder="1" applyAlignment="1" applyProtection="1">
      <alignment horizontal="center" vertical="center"/>
      <protection locked="0"/>
    </xf>
    <xf numFmtId="0" fontId="7" fillId="13" borderId="16" xfId="2" applyFont="1" applyFill="1" applyBorder="1" applyAlignment="1" applyProtection="1">
      <alignment horizontal="center" vertical="center"/>
      <protection locked="0"/>
    </xf>
    <xf numFmtId="0" fontId="7" fillId="13" borderId="17" xfId="2" applyFont="1" applyFill="1" applyBorder="1" applyAlignment="1" applyProtection="1">
      <alignment horizontal="center" vertical="center" wrapText="1"/>
      <protection locked="0"/>
    </xf>
    <xf numFmtId="167" fontId="6" fillId="14" borderId="30" xfId="2" applyNumberFormat="1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2" fillId="0" borderId="0" xfId="2" applyFont="1" applyAlignment="1" applyProtection="1">
      <alignment wrapText="1"/>
      <protection locked="0"/>
    </xf>
    <xf numFmtId="0" fontId="6" fillId="14" borderId="52" xfId="2" applyFont="1" applyFill="1" applyBorder="1" applyAlignment="1">
      <alignment horizontal="center" vertical="center" wrapText="1"/>
    </xf>
    <xf numFmtId="0" fontId="29" fillId="0" borderId="0" xfId="5"/>
    <xf numFmtId="0" fontId="30" fillId="0" borderId="6" xfId="5" applyFont="1" applyBorder="1" applyAlignment="1">
      <alignment vertical="center" wrapText="1"/>
    </xf>
    <xf numFmtId="0" fontId="30" fillId="0" borderId="7" xfId="5" applyFont="1" applyBorder="1" applyAlignment="1">
      <alignment vertical="center" wrapText="1"/>
    </xf>
    <xf numFmtId="0" fontId="29" fillId="0" borderId="12" xfId="5" applyBorder="1"/>
    <xf numFmtId="0" fontId="29" fillId="0" borderId="13" xfId="5" applyBorder="1"/>
    <xf numFmtId="0" fontId="29" fillId="0" borderId="14" xfId="5" applyBorder="1"/>
    <xf numFmtId="0" fontId="29" fillId="0" borderId="1" xfId="5" applyBorder="1"/>
    <xf numFmtId="0" fontId="34" fillId="0" borderId="2" xfId="5" applyFont="1" applyBorder="1" applyAlignment="1" applyProtection="1">
      <alignment vertical="center" wrapText="1"/>
      <protection locked="0"/>
    </xf>
    <xf numFmtId="0" fontId="33" fillId="0" borderId="0" xfId="5" applyFont="1" applyAlignment="1">
      <alignment horizontal="center" vertical="center" wrapText="1"/>
    </xf>
    <xf numFmtId="0" fontId="34" fillId="0" borderId="0" xfId="5" applyFont="1" applyAlignment="1" applyProtection="1">
      <alignment vertical="center" wrapText="1"/>
      <protection locked="0"/>
    </xf>
    <xf numFmtId="0" fontId="5" fillId="2" borderId="0" xfId="5" applyFont="1" applyFill="1" applyAlignment="1" applyProtection="1">
      <alignment vertical="center"/>
      <protection locked="0"/>
    </xf>
    <xf numFmtId="0" fontId="29" fillId="0" borderId="2" xfId="5" applyBorder="1"/>
    <xf numFmtId="0" fontId="37" fillId="5" borderId="56" xfId="5" applyFont="1" applyFill="1" applyBorder="1" applyAlignment="1">
      <alignment horizontal="center" vertical="center" wrapText="1"/>
    </xf>
    <xf numFmtId="0" fontId="38" fillId="6" borderId="57" xfId="5" applyFont="1" applyFill="1" applyBorder="1" applyAlignment="1">
      <alignment horizontal="center" vertical="center" wrapText="1"/>
    </xf>
    <xf numFmtId="0" fontId="29" fillId="0" borderId="0" xfId="5" applyAlignment="1">
      <alignment wrapText="1"/>
    </xf>
    <xf numFmtId="0" fontId="29" fillId="0" borderId="3" xfId="5" applyBorder="1"/>
    <xf numFmtId="0" fontId="29" fillId="0" borderId="4" xfId="5" applyBorder="1"/>
    <xf numFmtId="0" fontId="29" fillId="0" borderId="5" xfId="5" applyBorder="1"/>
    <xf numFmtId="0" fontId="40" fillId="2" borderId="0" xfId="5" applyFont="1" applyFill="1" applyAlignment="1" applyProtection="1">
      <alignment vertical="center"/>
      <protection locked="0"/>
    </xf>
    <xf numFmtId="0" fontId="41" fillId="2" borderId="0" xfId="5" applyFont="1" applyFill="1" applyAlignment="1" applyProtection="1">
      <alignment vertical="center"/>
      <protection locked="0"/>
    </xf>
    <xf numFmtId="0" fontId="39" fillId="0" borderId="9" xfId="5" applyFont="1" applyBorder="1" applyAlignment="1">
      <alignment horizontal="center" vertical="center" wrapText="1"/>
    </xf>
    <xf numFmtId="0" fontId="42" fillId="2" borderId="0" xfId="5" applyFont="1" applyFill="1" applyAlignment="1" applyProtection="1">
      <alignment vertical="center"/>
      <protection locked="0"/>
    </xf>
    <xf numFmtId="0" fontId="43" fillId="2" borderId="0" xfId="5" applyFont="1" applyFill="1" applyAlignment="1" applyProtection="1">
      <alignment vertical="center"/>
      <protection locked="0"/>
    </xf>
    <xf numFmtId="0" fontId="13" fillId="2" borderId="9" xfId="5" applyFont="1" applyFill="1" applyBorder="1" applyAlignment="1" applyProtection="1">
      <alignment horizontal="center" vertical="center"/>
      <protection locked="0"/>
    </xf>
    <xf numFmtId="165" fontId="44" fillId="7" borderId="9" xfId="5" applyNumberFormat="1" applyFont="1" applyFill="1" applyBorder="1" applyAlignment="1">
      <alignment horizontal="right" vertical="center" wrapText="1"/>
    </xf>
    <xf numFmtId="165" fontId="44" fillId="7" borderId="57" xfId="5" applyNumberFormat="1" applyFont="1" applyFill="1" applyBorder="1" applyAlignment="1">
      <alignment horizontal="right" vertical="center" wrapText="1"/>
    </xf>
    <xf numFmtId="165" fontId="36" fillId="7" borderId="62" xfId="5" applyNumberFormat="1" applyFont="1" applyFill="1" applyBorder="1" applyAlignment="1">
      <alignment horizontal="right" vertical="center" wrapText="1"/>
    </xf>
    <xf numFmtId="0" fontId="13" fillId="0" borderId="18" xfId="2" applyFont="1" applyBorder="1" applyAlignment="1">
      <alignment horizontal="left" vertical="center" wrapText="1"/>
    </xf>
    <xf numFmtId="0" fontId="13" fillId="0" borderId="41" xfId="2" applyFont="1" applyBorder="1" applyAlignment="1">
      <alignment horizontal="left" vertical="center" wrapText="1"/>
    </xf>
    <xf numFmtId="164" fontId="39" fillId="0" borderId="64" xfId="5" applyNumberFormat="1" applyFont="1" applyBorder="1" applyAlignment="1">
      <alignment horizontal="right" vertical="center" wrapText="1"/>
    </xf>
    <xf numFmtId="0" fontId="38" fillId="6" borderId="9" xfId="5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 wrapText="1"/>
    </xf>
    <xf numFmtId="164" fontId="39" fillId="0" borderId="0" xfId="5" applyNumberFormat="1" applyFont="1" applyAlignment="1">
      <alignment horizontal="right" vertical="center" wrapText="1"/>
    </xf>
    <xf numFmtId="0" fontId="38" fillId="0" borderId="67" xfId="5" applyFont="1" applyBorder="1" applyAlignment="1">
      <alignment horizontal="center" vertical="center" wrapText="1"/>
    </xf>
    <xf numFmtId="164" fontId="38" fillId="17" borderId="68" xfId="5" applyNumberFormat="1" applyFont="1" applyFill="1" applyBorder="1" applyAlignment="1" applyProtection="1">
      <alignment horizontal="right" vertical="center" wrapText="1"/>
      <protection locked="0"/>
    </xf>
    <xf numFmtId="0" fontId="29" fillId="0" borderId="51" xfId="5" applyBorder="1"/>
    <xf numFmtId="164" fontId="39" fillId="0" borderId="71" xfId="5" applyNumberFormat="1" applyFont="1" applyBorder="1" applyAlignment="1">
      <alignment horizontal="right" vertical="center" wrapText="1"/>
    </xf>
    <xf numFmtId="164" fontId="39" fillId="0" borderId="72" xfId="5" applyNumberFormat="1" applyFont="1" applyBorder="1" applyAlignment="1" applyProtection="1">
      <alignment horizontal="right" vertical="center" wrapText="1"/>
      <protection locked="0"/>
    </xf>
    <xf numFmtId="0" fontId="13" fillId="3" borderId="17" xfId="2" applyFont="1" applyFill="1" applyBorder="1" applyAlignment="1">
      <alignment horizontal="center" vertical="center" wrapText="1"/>
    </xf>
    <xf numFmtId="164" fontId="13" fillId="3" borderId="22" xfId="2" applyNumberFormat="1" applyFont="1" applyFill="1" applyBorder="1" applyAlignment="1">
      <alignment horizontal="center" vertical="center" wrapText="1"/>
    </xf>
    <xf numFmtId="0" fontId="25" fillId="5" borderId="73" xfId="2" applyFont="1" applyFill="1" applyBorder="1" applyAlignment="1" applyProtection="1">
      <alignment horizontal="center" vertical="center" wrapText="1"/>
      <protection locked="0"/>
    </xf>
    <xf numFmtId="0" fontId="25" fillId="5" borderId="74" xfId="2" applyFont="1" applyFill="1" applyBorder="1" applyAlignment="1" applyProtection="1">
      <alignment horizontal="center" vertical="center" wrapText="1"/>
      <protection locked="0"/>
    </xf>
    <xf numFmtId="164" fontId="6" fillId="11" borderId="17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33" xfId="2" applyFont="1" applyFill="1" applyBorder="1" applyAlignment="1">
      <alignment horizontal="center" vertical="center" wrapText="1"/>
    </xf>
    <xf numFmtId="164" fontId="13" fillId="3" borderId="26" xfId="2" applyNumberFormat="1" applyFont="1" applyFill="1" applyBorder="1" applyAlignment="1">
      <alignment horizontal="center" vertical="center" wrapText="1"/>
    </xf>
    <xf numFmtId="0" fontId="47" fillId="15" borderId="70" xfId="0" applyFont="1" applyFill="1" applyBorder="1" applyAlignment="1">
      <alignment vertical="center" wrapText="1"/>
    </xf>
    <xf numFmtId="0" fontId="47" fillId="15" borderId="57" xfId="0" applyFont="1" applyFill="1" applyBorder="1" applyAlignment="1">
      <alignment vertical="center" wrapText="1"/>
    </xf>
    <xf numFmtId="0" fontId="47" fillId="15" borderId="9" xfId="0" applyFont="1" applyFill="1" applyBorder="1" applyAlignment="1">
      <alignment vertical="center" wrapText="1"/>
    </xf>
    <xf numFmtId="0" fontId="39" fillId="2" borderId="70" xfId="5" applyFont="1" applyFill="1" applyBorder="1" applyAlignment="1">
      <alignment horizontal="center" vertical="center" wrapText="1"/>
    </xf>
    <xf numFmtId="0" fontId="39" fillId="2" borderId="57" xfId="5" applyFont="1" applyFill="1" applyBorder="1" applyAlignment="1">
      <alignment horizontal="center" vertical="center" wrapText="1"/>
    </xf>
    <xf numFmtId="0" fontId="39" fillId="2" borderId="9" xfId="5" applyFont="1" applyFill="1" applyBorder="1" applyAlignment="1">
      <alignment horizontal="center" vertical="center" wrapText="1"/>
    </xf>
    <xf numFmtId="0" fontId="37" fillId="5" borderId="63" xfId="5" applyFont="1" applyFill="1" applyBorder="1" applyAlignment="1">
      <alignment horizontal="center" vertical="center" wrapText="1"/>
    </xf>
    <xf numFmtId="0" fontId="29" fillId="0" borderId="53" xfId="5" applyBorder="1" applyAlignment="1">
      <alignment horizontal="center" wrapText="1"/>
    </xf>
    <xf numFmtId="0" fontId="29" fillId="0" borderId="11" xfId="5" applyBorder="1" applyAlignment="1">
      <alignment horizontal="center" wrapText="1"/>
    </xf>
    <xf numFmtId="0" fontId="32" fillId="4" borderId="0" xfId="5" applyFont="1" applyFill="1" applyAlignment="1">
      <alignment horizontal="center" vertical="center" wrapText="1"/>
    </xf>
    <xf numFmtId="0" fontId="37" fillId="5" borderId="54" xfId="5" applyFont="1" applyFill="1" applyBorder="1" applyAlignment="1">
      <alignment vertical="center" wrapText="1"/>
    </xf>
    <xf numFmtId="0" fontId="37" fillId="5" borderId="55" xfId="5" applyFont="1" applyFill="1" applyBorder="1" applyAlignment="1">
      <alignment vertical="center" wrapText="1"/>
    </xf>
    <xf numFmtId="0" fontId="37" fillId="5" borderId="63" xfId="5" applyFont="1" applyFill="1" applyBorder="1" applyAlignment="1">
      <alignment vertical="center" wrapText="1"/>
    </xf>
    <xf numFmtId="0" fontId="47" fillId="15" borderId="81" xfId="0" applyFont="1" applyFill="1" applyBorder="1" applyAlignment="1">
      <alignment vertical="center" wrapText="1"/>
    </xf>
    <xf numFmtId="164" fontId="39" fillId="2" borderId="64" xfId="5" applyNumberFormat="1" applyFont="1" applyFill="1" applyBorder="1" applyAlignment="1">
      <alignment horizontal="right" vertical="center" wrapText="1"/>
    </xf>
    <xf numFmtId="0" fontId="47" fillId="15" borderId="11" xfId="0" applyFont="1" applyFill="1" applyBorder="1" applyAlignment="1">
      <alignment vertical="center" wrapText="1"/>
    </xf>
    <xf numFmtId="164" fontId="39" fillId="2" borderId="9" xfId="5" applyNumberFormat="1" applyFont="1" applyFill="1" applyBorder="1" applyAlignment="1">
      <alignment horizontal="right" vertical="center" wrapText="1"/>
    </xf>
    <xf numFmtId="0" fontId="38" fillId="0" borderId="10" xfId="5" applyFont="1" applyBorder="1" applyAlignment="1">
      <alignment horizontal="center" vertical="center" wrapText="1"/>
    </xf>
    <xf numFmtId="0" fontId="47" fillId="0" borderId="53" xfId="0" applyFont="1" applyBorder="1" applyAlignment="1">
      <alignment vertical="center" wrapText="1"/>
    </xf>
    <xf numFmtId="164" fontId="39" fillId="0" borderId="53" xfId="5" applyNumberFormat="1" applyFont="1" applyBorder="1" applyAlignment="1">
      <alignment horizontal="right" vertical="center" wrapText="1"/>
    </xf>
    <xf numFmtId="0" fontId="0" fillId="0" borderId="53" xfId="5" applyFont="1" applyBorder="1" applyAlignment="1">
      <alignment horizontal="center" wrapText="1"/>
    </xf>
    <xf numFmtId="164" fontId="39" fillId="0" borderId="9" xfId="5" applyNumberFormat="1" applyFont="1" applyBorder="1" applyAlignment="1">
      <alignment horizontal="right" vertical="center" wrapText="1"/>
    </xf>
    <xf numFmtId="164" fontId="39" fillId="0" borderId="9" xfId="5" applyNumberFormat="1" applyFont="1" applyBorder="1" applyAlignment="1" applyProtection="1">
      <alignment horizontal="right" vertical="center" wrapText="1"/>
      <protection locked="0"/>
    </xf>
    <xf numFmtId="164" fontId="38" fillId="6" borderId="68" xfId="5" applyNumberFormat="1" applyFont="1" applyFill="1" applyBorder="1" applyAlignment="1" applyProtection="1">
      <alignment horizontal="right" vertical="center" wrapText="1"/>
      <protection locked="0"/>
    </xf>
    <xf numFmtId="0" fontId="1" fillId="0" borderId="49" xfId="2" applyFont="1" applyBorder="1" applyAlignment="1" applyProtection="1">
      <alignment horizontal="center" vertical="center"/>
      <protection locked="0"/>
    </xf>
    <xf numFmtId="0" fontId="1" fillId="0" borderId="50" xfId="2" applyFont="1" applyBorder="1" applyAlignment="1" applyProtection="1">
      <alignment horizontal="center" vertical="center"/>
      <protection locked="0"/>
    </xf>
    <xf numFmtId="164" fontId="13" fillId="11" borderId="75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76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42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15" xfId="2" applyFont="1" applyBorder="1" applyAlignment="1">
      <alignment horizontal="left" vertical="center" wrapText="1"/>
    </xf>
    <xf numFmtId="0" fontId="13" fillId="0" borderId="40" xfId="2" applyFont="1" applyBorder="1" applyAlignment="1">
      <alignment horizontal="left" vertical="center"/>
    </xf>
    <xf numFmtId="0" fontId="13" fillId="0" borderId="18" xfId="2" applyFont="1" applyBorder="1" applyAlignment="1">
      <alignment horizontal="left" vertical="center" wrapText="1"/>
    </xf>
    <xf numFmtId="0" fontId="13" fillId="0" borderId="41" xfId="2" applyFont="1" applyBorder="1" applyAlignment="1">
      <alignment horizontal="left" vertical="center" wrapText="1"/>
    </xf>
    <xf numFmtId="0" fontId="13" fillId="6" borderId="20" xfId="2" applyFont="1" applyFill="1" applyBorder="1" applyAlignment="1">
      <alignment horizontal="left" vertical="center"/>
    </xf>
    <xf numFmtId="0" fontId="13" fillId="6" borderId="42" xfId="2" applyFont="1" applyFill="1" applyBorder="1" applyAlignment="1">
      <alignment horizontal="left" vertical="center"/>
    </xf>
    <xf numFmtId="0" fontId="13" fillId="6" borderId="33" xfId="2" applyFont="1" applyFill="1" applyBorder="1" applyAlignment="1">
      <alignment horizontal="left" vertical="center"/>
    </xf>
    <xf numFmtId="0" fontId="13" fillId="6" borderId="16" xfId="2" applyFont="1" applyFill="1" applyBorder="1" applyAlignment="1">
      <alignment horizontal="left" vertical="center"/>
    </xf>
    <xf numFmtId="0" fontId="13" fillId="0" borderId="40" xfId="2" applyFont="1" applyBorder="1" applyAlignment="1">
      <alignment horizontal="left" vertical="center" wrapText="1"/>
    </xf>
    <xf numFmtId="0" fontId="14" fillId="3" borderId="0" xfId="2" applyFont="1" applyFill="1" applyAlignment="1" applyProtection="1">
      <alignment horizontal="left" vertical="center" wrapText="1"/>
      <protection locked="0"/>
    </xf>
    <xf numFmtId="0" fontId="13" fillId="7" borderId="32" xfId="2" applyFont="1" applyFill="1" applyBorder="1" applyAlignment="1">
      <alignment horizontal="left" vertical="center" wrapText="1"/>
    </xf>
    <xf numFmtId="0" fontId="13" fillId="7" borderId="31" xfId="2" applyFont="1" applyFill="1" applyBorder="1" applyAlignment="1">
      <alignment horizontal="left" vertical="center" wrapText="1"/>
    </xf>
    <xf numFmtId="0" fontId="13" fillId="7" borderId="39" xfId="2" applyFont="1" applyFill="1" applyBorder="1" applyAlignment="1">
      <alignment horizontal="left" vertical="center" wrapText="1"/>
    </xf>
    <xf numFmtId="0" fontId="9" fillId="7" borderId="15" xfId="2" applyFont="1" applyFill="1" applyBorder="1" applyAlignment="1">
      <alignment horizontal="left" vertical="center" wrapText="1"/>
    </xf>
    <xf numFmtId="0" fontId="9" fillId="7" borderId="40" xfId="2" applyFont="1" applyFill="1" applyBorder="1" applyAlignment="1">
      <alignment horizontal="left" vertical="center" wrapText="1"/>
    </xf>
    <xf numFmtId="0" fontId="9" fillId="7" borderId="20" xfId="2" applyFont="1" applyFill="1" applyBorder="1" applyAlignment="1">
      <alignment horizontal="left" vertical="center" wrapText="1"/>
    </xf>
    <xf numFmtId="0" fontId="9" fillId="7" borderId="42" xfId="2" applyFont="1" applyFill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40" xfId="2" applyFont="1" applyBorder="1" applyAlignment="1">
      <alignment horizontal="left" vertical="center" wrapText="1"/>
    </xf>
    <xf numFmtId="0" fontId="9" fillId="0" borderId="20" xfId="2" applyFont="1" applyBorder="1" applyAlignment="1">
      <alignment horizontal="left" vertical="center" wrapText="1"/>
    </xf>
    <xf numFmtId="0" fontId="9" fillId="0" borderId="42" xfId="2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8" fillId="0" borderId="9" xfId="2" applyFont="1" applyBorder="1" applyAlignment="1">
      <alignment vertical="center" wrapText="1"/>
    </xf>
    <xf numFmtId="0" fontId="11" fillId="0" borderId="0" xfId="2" applyFont="1" applyAlignment="1" applyProtection="1">
      <alignment horizontal="left" wrapText="1"/>
      <protection locked="0"/>
    </xf>
    <xf numFmtId="0" fontId="8" fillId="0" borderId="10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20" fillId="4" borderId="0" xfId="0" applyFont="1" applyFill="1" applyAlignment="1">
      <alignment horizontal="center" vertical="center" wrapText="1"/>
    </xf>
    <xf numFmtId="0" fontId="8" fillId="0" borderId="9" xfId="2" applyFont="1" applyBorder="1" applyAlignment="1">
      <alignment vertical="center"/>
    </xf>
    <xf numFmtId="0" fontId="6" fillId="0" borderId="47" xfId="2" applyFont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center" wrapText="1"/>
    </xf>
    <xf numFmtId="0" fontId="13" fillId="0" borderId="43" xfId="2" applyFont="1" applyBorder="1" applyAlignment="1">
      <alignment horizontal="left" vertical="center" wrapText="1"/>
    </xf>
    <xf numFmtId="0" fontId="13" fillId="0" borderId="19" xfId="2" applyFont="1" applyBorder="1" applyAlignment="1">
      <alignment horizontal="left" vertical="center" wrapText="1"/>
    </xf>
    <xf numFmtId="0" fontId="13" fillId="6" borderId="26" xfId="2" applyFont="1" applyFill="1" applyBorder="1" applyAlignment="1">
      <alignment horizontal="left" vertical="center"/>
    </xf>
    <xf numFmtId="0" fontId="13" fillId="6" borderId="21" xfId="2" applyFont="1" applyFill="1" applyBorder="1" applyAlignment="1">
      <alignment horizontal="left" vertical="center"/>
    </xf>
    <xf numFmtId="164" fontId="16" fillId="7" borderId="1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77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0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20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76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2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80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0" xfId="2" applyNumberFormat="1" applyFont="1" applyFill="1" applyAlignment="1" applyProtection="1">
      <alignment horizontal="center" vertical="center" wrapText="1"/>
      <protection locked="0"/>
    </xf>
    <xf numFmtId="0" fontId="13" fillId="7" borderId="15" xfId="2" applyFont="1" applyFill="1" applyBorder="1" applyAlignment="1">
      <alignment horizontal="left" vertical="center" wrapText="1"/>
    </xf>
    <xf numFmtId="0" fontId="13" fillId="7" borderId="77" xfId="2" applyFont="1" applyFill="1" applyBorder="1" applyAlignment="1">
      <alignment horizontal="left" vertical="center" wrapText="1"/>
    </xf>
    <xf numFmtId="0" fontId="13" fillId="7" borderId="40" xfId="2" applyFont="1" applyFill="1" applyBorder="1" applyAlignment="1">
      <alignment horizontal="left" vertical="center" wrapText="1"/>
    </xf>
    <xf numFmtId="164" fontId="6" fillId="0" borderId="78" xfId="2" applyNumberFormat="1" applyFont="1" applyBorder="1" applyAlignment="1" applyProtection="1">
      <alignment horizontal="center" vertical="center" wrapText="1"/>
      <protection locked="0"/>
    </xf>
    <xf numFmtId="164" fontId="6" fillId="0" borderId="79" xfId="2" applyNumberFormat="1" applyFont="1" applyBorder="1" applyAlignment="1" applyProtection="1">
      <alignment horizontal="center" vertical="center" wrapText="1"/>
      <protection locked="0"/>
    </xf>
    <xf numFmtId="164" fontId="6" fillId="0" borderId="41" xfId="2" applyNumberFormat="1" applyFont="1" applyBorder="1" applyAlignment="1" applyProtection="1">
      <alignment horizontal="center" vertical="center" wrapText="1"/>
      <protection locked="0"/>
    </xf>
    <xf numFmtId="164" fontId="13" fillId="6" borderId="75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76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42" xfId="2" applyNumberFormat="1" applyFont="1" applyFill="1" applyBorder="1" applyAlignment="1" applyProtection="1">
      <alignment horizontal="center" vertical="center" wrapText="1"/>
      <protection locked="0"/>
    </xf>
    <xf numFmtId="0" fontId="26" fillId="5" borderId="44" xfId="2" applyFont="1" applyFill="1" applyBorder="1" applyAlignment="1">
      <alignment horizontal="left" vertical="center" wrapText="1"/>
    </xf>
    <xf numFmtId="0" fontId="26" fillId="5" borderId="45" xfId="2" applyFont="1" applyFill="1" applyBorder="1" applyAlignment="1">
      <alignment horizontal="left" vertical="center" wrapText="1"/>
    </xf>
    <xf numFmtId="0" fontId="0" fillId="0" borderId="10" xfId="5" applyFont="1" applyBorder="1" applyAlignment="1">
      <alignment horizontal="center" wrapText="1"/>
    </xf>
    <xf numFmtId="0" fontId="29" fillId="0" borderId="53" xfId="5" applyBorder="1" applyAlignment="1">
      <alignment horizontal="center" wrapText="1"/>
    </xf>
    <xf numFmtId="0" fontId="29" fillId="0" borderId="11" xfId="5" applyBorder="1" applyAlignment="1">
      <alignment horizontal="center" wrapText="1"/>
    </xf>
    <xf numFmtId="0" fontId="30" fillId="0" borderId="7" xfId="5" applyFont="1" applyBorder="1" applyAlignment="1">
      <alignment horizontal="center" vertical="center" wrapText="1"/>
    </xf>
    <xf numFmtId="0" fontId="30" fillId="0" borderId="8" xfId="5" applyFont="1" applyBorder="1" applyAlignment="1">
      <alignment horizontal="center" vertical="center" wrapText="1"/>
    </xf>
    <xf numFmtId="0" fontId="47" fillId="15" borderId="10" xfId="0" applyFont="1" applyFill="1" applyBorder="1" applyAlignment="1">
      <alignment horizontal="left" vertical="center" wrapText="1"/>
    </xf>
    <xf numFmtId="0" fontId="47" fillId="15" borderId="11" xfId="0" applyFont="1" applyFill="1" applyBorder="1" applyAlignment="1">
      <alignment horizontal="left" vertical="center" wrapText="1"/>
    </xf>
    <xf numFmtId="0" fontId="37" fillId="5" borderId="63" xfId="5" applyFont="1" applyFill="1" applyBorder="1" applyAlignment="1">
      <alignment horizontal="center" vertical="center" wrapText="1"/>
    </xf>
    <xf numFmtId="0" fontId="37" fillId="5" borderId="53" xfId="5" applyFont="1" applyFill="1" applyBorder="1" applyAlignment="1">
      <alignment horizontal="center" vertical="center" wrapText="1"/>
    </xf>
    <xf numFmtId="0" fontId="37" fillId="5" borderId="11" xfId="5" applyFont="1" applyFill="1" applyBorder="1" applyAlignment="1">
      <alignment horizontal="center" vertical="center" wrapText="1"/>
    </xf>
    <xf numFmtId="0" fontId="35" fillId="6" borderId="10" xfId="5" applyFont="1" applyFill="1" applyBorder="1" applyAlignment="1">
      <alignment horizontal="left" vertical="center" wrapText="1"/>
    </xf>
    <xf numFmtId="0" fontId="35" fillId="6" borderId="53" xfId="5" applyFont="1" applyFill="1" applyBorder="1" applyAlignment="1">
      <alignment horizontal="left" vertical="center" wrapText="1"/>
    </xf>
    <xf numFmtId="0" fontId="35" fillId="6" borderId="11" xfId="5" applyFont="1" applyFill="1" applyBorder="1" applyAlignment="1">
      <alignment horizontal="left" vertical="center" wrapText="1"/>
    </xf>
    <xf numFmtId="0" fontId="30" fillId="18" borderId="0" xfId="5" applyFont="1" applyFill="1" applyAlignment="1">
      <alignment horizontal="left" vertical="center" wrapText="1"/>
    </xf>
    <xf numFmtId="0" fontId="32" fillId="4" borderId="0" xfId="5" applyFont="1" applyFill="1" applyAlignment="1">
      <alignment horizontal="center" vertical="center" wrapText="1"/>
    </xf>
    <xf numFmtId="0" fontId="33" fillId="0" borderId="10" xfId="5" applyFont="1" applyBorder="1" applyAlignment="1">
      <alignment horizontal="center" vertical="center" wrapText="1"/>
    </xf>
    <xf numFmtId="0" fontId="33" fillId="0" borderId="53" xfId="5" applyFont="1" applyBorder="1" applyAlignment="1">
      <alignment horizontal="center" vertical="center" wrapText="1"/>
    </xf>
    <xf numFmtId="0" fontId="33" fillId="0" borderId="11" xfId="5" applyFont="1" applyBorder="1" applyAlignment="1">
      <alignment horizontal="center" vertical="center" wrapText="1"/>
    </xf>
    <xf numFmtId="0" fontId="37" fillId="5" borderId="10" xfId="5" applyFont="1" applyFill="1" applyBorder="1" applyAlignment="1">
      <alignment horizontal="center" vertical="center" wrapText="1"/>
    </xf>
    <xf numFmtId="0" fontId="37" fillId="5" borderId="82" xfId="5" applyFont="1" applyFill="1" applyBorder="1" applyAlignment="1">
      <alignment horizontal="center" vertical="center" wrapText="1"/>
    </xf>
    <xf numFmtId="0" fontId="36" fillId="0" borderId="0" xfId="5" applyFont="1" applyAlignment="1">
      <alignment horizontal="center" vertical="center" wrapText="1"/>
    </xf>
    <xf numFmtId="0" fontId="33" fillId="3" borderId="0" xfId="5" applyFont="1" applyFill="1" applyAlignment="1">
      <alignment horizontal="center" vertical="center" wrapText="1"/>
    </xf>
    <xf numFmtId="0" fontId="40" fillId="2" borderId="0" xfId="5" applyFont="1" applyFill="1" applyAlignment="1" applyProtection="1">
      <alignment horizontal="left" vertical="center" wrapText="1"/>
      <protection locked="0"/>
    </xf>
    <xf numFmtId="0" fontId="38" fillId="6" borderId="59" xfId="5" applyFont="1" applyFill="1" applyBorder="1" applyAlignment="1">
      <alignment horizontal="center" vertical="center" wrapText="1"/>
    </xf>
    <xf numFmtId="0" fontId="38" fillId="6" borderId="60" xfId="5" applyFont="1" applyFill="1" applyBorder="1" applyAlignment="1">
      <alignment horizontal="center" vertical="center" wrapText="1"/>
    </xf>
    <xf numFmtId="0" fontId="38" fillId="16" borderId="10" xfId="5" applyFont="1" applyFill="1" applyBorder="1" applyAlignment="1">
      <alignment horizontal="center" vertical="center" wrapText="1"/>
    </xf>
    <xf numFmtId="0" fontId="38" fillId="16" borderId="53" xfId="5" applyFont="1" applyFill="1" applyBorder="1" applyAlignment="1">
      <alignment horizontal="center" vertical="center" wrapText="1"/>
    </xf>
    <xf numFmtId="0" fontId="38" fillId="16" borderId="11" xfId="5" applyFont="1" applyFill="1" applyBorder="1" applyAlignment="1">
      <alignment horizontal="center" vertical="center" wrapText="1"/>
    </xf>
    <xf numFmtId="0" fontId="38" fillId="16" borderId="10" xfId="5" applyFont="1" applyFill="1" applyBorder="1" applyAlignment="1">
      <alignment horizontal="left" vertical="center" wrapText="1"/>
    </xf>
    <xf numFmtId="0" fontId="38" fillId="16" borderId="53" xfId="5" applyFont="1" applyFill="1" applyBorder="1" applyAlignment="1">
      <alignment horizontal="left" vertical="center" wrapText="1"/>
    </xf>
    <xf numFmtId="0" fontId="38" fillId="16" borderId="11" xfId="5" applyFont="1" applyFill="1" applyBorder="1" applyAlignment="1">
      <alignment horizontal="left" vertical="center" wrapText="1"/>
    </xf>
    <xf numFmtId="0" fontId="38" fillId="17" borderId="65" xfId="5" applyFont="1" applyFill="1" applyBorder="1" applyAlignment="1">
      <alignment horizontal="center" vertical="center" wrapText="1"/>
    </xf>
    <xf numFmtId="0" fontId="38" fillId="17" borderId="66" xfId="5" applyFont="1" applyFill="1" applyBorder="1" applyAlignment="1">
      <alignment horizontal="center" vertical="center" wrapText="1"/>
    </xf>
    <xf numFmtId="0" fontId="38" fillId="17" borderId="69" xfId="5" applyFont="1" applyFill="1" applyBorder="1" applyAlignment="1">
      <alignment horizontal="center" vertical="center" wrapText="1"/>
    </xf>
    <xf numFmtId="0" fontId="45" fillId="7" borderId="59" xfId="5" applyFont="1" applyFill="1" applyBorder="1" applyAlignment="1">
      <alignment horizontal="left" vertical="center"/>
    </xf>
    <xf numFmtId="0" fontId="45" fillId="7" borderId="60" xfId="5" applyFont="1" applyFill="1" applyBorder="1" applyAlignment="1">
      <alignment horizontal="left" vertical="center"/>
    </xf>
    <xf numFmtId="0" fontId="45" fillId="7" borderId="61" xfId="5" applyFont="1" applyFill="1" applyBorder="1" applyAlignment="1">
      <alignment horizontal="left" vertical="center"/>
    </xf>
    <xf numFmtId="0" fontId="30" fillId="7" borderId="9" xfId="5" applyFont="1" applyFill="1" applyBorder="1" applyAlignment="1">
      <alignment horizontal="left" vertical="center"/>
    </xf>
    <xf numFmtId="0" fontId="30" fillId="7" borderId="10" xfId="5" applyFont="1" applyFill="1" applyBorder="1" applyAlignment="1">
      <alignment horizontal="left" vertical="center"/>
    </xf>
    <xf numFmtId="0" fontId="30" fillId="7" borderId="57" xfId="5" applyFont="1" applyFill="1" applyBorder="1" applyAlignment="1">
      <alignment horizontal="left" vertical="center"/>
    </xf>
    <xf numFmtId="0" fontId="30" fillId="7" borderId="58" xfId="5" applyFont="1" applyFill="1" applyBorder="1" applyAlignment="1">
      <alignment horizontal="left" vertical="center"/>
    </xf>
    <xf numFmtId="164" fontId="6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83" xfId="2" applyFont="1" applyFill="1" applyBorder="1" applyAlignment="1" applyProtection="1">
      <alignment horizontal="center" vertical="center" wrapText="1"/>
      <protection locked="0"/>
    </xf>
    <xf numFmtId="164" fontId="6" fillId="11" borderId="84" xfId="2" applyNumberFormat="1" applyFont="1" applyFill="1" applyBorder="1" applyAlignment="1" applyProtection="1">
      <alignment horizontal="center" vertical="center" wrapText="1"/>
      <protection locked="0"/>
    </xf>
  </cellXfs>
  <cellStyles count="6">
    <cellStyle name="Monétaire 2" xfId="4" xr:uid="{00000000-0005-0000-0000-000000000000}"/>
    <cellStyle name="Normal" xfId="0" builtinId="0"/>
    <cellStyle name="Normal 2" xfId="1" xr:uid="{00000000-0005-0000-0000-000002000000}"/>
    <cellStyle name="Normal 2 2" xfId="5" xr:uid="{00000000-0005-0000-0000-000003000000}"/>
    <cellStyle name="Normal 3" xfId="2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454CE7F-A015-4C15-B73A-BEC71C28CD6A}"/>
            </a:ext>
          </a:extLst>
        </xdr:cNvPr>
        <xdr:cNvSpPr txBox="1"/>
      </xdr:nvSpPr>
      <xdr:spPr>
        <a:xfrm>
          <a:off x="1428750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6</xdr:col>
      <xdr:colOff>0</xdr:colOff>
      <xdr:row>3</xdr:row>
      <xdr:rowOff>69273</xdr:rowOff>
    </xdr:from>
    <xdr:to>
      <xdr:col>7</xdr:col>
      <xdr:colOff>545032</xdr:colOff>
      <xdr:row>8</xdr:row>
      <xdr:rowOff>60841</xdr:rowOff>
    </xdr:to>
    <xdr:sp macro="" textlink="">
      <xdr:nvSpPr>
        <xdr:cNvPr id="3" name="Rectangle 10">
          <a:extLst>
            <a:ext uri="{FF2B5EF4-FFF2-40B4-BE49-F238E27FC236}">
              <a16:creationId xmlns:a16="http://schemas.microsoft.com/office/drawing/2014/main" id="{AE6E5412-998C-4B2F-B0EE-542A28EAAB42}"/>
            </a:ext>
          </a:extLst>
        </xdr:cNvPr>
        <xdr:cNvSpPr/>
      </xdr:nvSpPr>
      <xdr:spPr>
        <a:xfrm>
          <a:off x="10058400" y="1774248"/>
          <a:ext cx="2354782" cy="1105993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7</xdr:col>
      <xdr:colOff>255525</xdr:colOff>
      <xdr:row>12</xdr:row>
      <xdr:rowOff>346967</xdr:rowOff>
    </xdr:from>
    <xdr:to>
      <xdr:col>10</xdr:col>
      <xdr:colOff>1110171</xdr:colOff>
      <xdr:row>17</xdr:row>
      <xdr:rowOff>822991</xdr:rowOff>
    </xdr:to>
    <xdr:sp macro="" textlink="">
      <xdr:nvSpPr>
        <xdr:cNvPr id="4" name="Rectangle 11">
          <a:extLst>
            <a:ext uri="{FF2B5EF4-FFF2-40B4-BE49-F238E27FC236}">
              <a16:creationId xmlns:a16="http://schemas.microsoft.com/office/drawing/2014/main" id="{E7C96EE4-69CA-4A3B-BD40-0417C149F41C}"/>
            </a:ext>
          </a:extLst>
        </xdr:cNvPr>
        <xdr:cNvSpPr/>
      </xdr:nvSpPr>
      <xdr:spPr>
        <a:xfrm>
          <a:off x="12123675" y="4385567"/>
          <a:ext cx="3588321" cy="2333399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11</xdr:col>
      <xdr:colOff>231311</xdr:colOff>
      <xdr:row>14</xdr:row>
      <xdr:rowOff>318053</xdr:rowOff>
    </xdr:from>
    <xdr:to>
      <xdr:col>13</xdr:col>
      <xdr:colOff>4337</xdr:colOff>
      <xdr:row>18</xdr:row>
      <xdr:rowOff>0</xdr:rowOff>
    </xdr:to>
    <xdr:sp macro="" textlink="">
      <xdr:nvSpPr>
        <xdr:cNvPr id="5" name="Rectangle 15">
          <a:extLst>
            <a:ext uri="{FF2B5EF4-FFF2-40B4-BE49-F238E27FC236}">
              <a16:creationId xmlns:a16="http://schemas.microsoft.com/office/drawing/2014/main" id="{5CA44193-3D65-4151-977A-C392A169719C}"/>
            </a:ext>
          </a:extLst>
        </xdr:cNvPr>
        <xdr:cNvSpPr/>
      </xdr:nvSpPr>
      <xdr:spPr>
        <a:xfrm>
          <a:off x="15947561" y="5099603"/>
          <a:ext cx="1563726" cy="164409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1875464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D82592E-E934-4345-9F1D-69762C499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6141"/>
          <a:ext cx="2285904" cy="1143835"/>
        </a:xfrm>
        <a:prstGeom prst="rect">
          <a:avLst/>
        </a:prstGeom>
      </xdr:spPr>
    </xdr:pic>
    <xdr:clientData/>
  </xdr:twoCellAnchor>
  <xdr:twoCellAnchor>
    <xdr:from>
      <xdr:col>6</xdr:col>
      <xdr:colOff>633845</xdr:colOff>
      <xdr:row>17</xdr:row>
      <xdr:rowOff>79664</xdr:rowOff>
    </xdr:from>
    <xdr:to>
      <xdr:col>6</xdr:col>
      <xdr:colOff>937877</xdr:colOff>
      <xdr:row>18</xdr:row>
      <xdr:rowOff>0</xdr:rowOff>
    </xdr:to>
    <xdr:sp macro="" textlink="">
      <xdr:nvSpPr>
        <xdr:cNvPr id="7" name="Flèche vers le bas 25">
          <a:extLst>
            <a:ext uri="{FF2B5EF4-FFF2-40B4-BE49-F238E27FC236}">
              <a16:creationId xmlns:a16="http://schemas.microsoft.com/office/drawing/2014/main" id="{76466512-E9D9-4561-BFE3-6E1068762E21}"/>
            </a:ext>
          </a:extLst>
        </xdr:cNvPr>
        <xdr:cNvSpPr/>
      </xdr:nvSpPr>
      <xdr:spPr>
        <a:xfrm>
          <a:off x="10692245" y="5975639"/>
          <a:ext cx="304032" cy="76806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8" name="Flèche vers le bas 26">
          <a:extLst>
            <a:ext uri="{FF2B5EF4-FFF2-40B4-BE49-F238E27FC236}">
              <a16:creationId xmlns:a16="http://schemas.microsoft.com/office/drawing/2014/main" id="{08E9F349-E54C-4CCB-9333-65D4EF8C4F97}"/>
            </a:ext>
          </a:extLst>
        </xdr:cNvPr>
        <xdr:cNvSpPr/>
      </xdr:nvSpPr>
      <xdr:spPr>
        <a:xfrm>
          <a:off x="8868642" y="5979104"/>
          <a:ext cx="304032" cy="76459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9" name="Rectangle 2">
          <a:extLst>
            <a:ext uri="{FF2B5EF4-FFF2-40B4-BE49-F238E27FC236}">
              <a16:creationId xmlns:a16="http://schemas.microsoft.com/office/drawing/2014/main" id="{9267E4F9-AE03-48B4-9CBB-11A53847019A}"/>
            </a:ext>
          </a:extLst>
        </xdr:cNvPr>
        <xdr:cNvSpPr/>
      </xdr:nvSpPr>
      <xdr:spPr>
        <a:xfrm>
          <a:off x="791591" y="5910432"/>
          <a:ext cx="37572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0" name="Flèche vers le bas 30">
          <a:extLst>
            <a:ext uri="{FF2B5EF4-FFF2-40B4-BE49-F238E27FC236}">
              <a16:creationId xmlns:a16="http://schemas.microsoft.com/office/drawing/2014/main" id="{82093AC8-FDA4-48A5-84CD-6426C9B960F0}"/>
            </a:ext>
          </a:extLst>
        </xdr:cNvPr>
        <xdr:cNvSpPr/>
      </xdr:nvSpPr>
      <xdr:spPr>
        <a:xfrm>
          <a:off x="6988263" y="596826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1678549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23696" cy="11563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1</xdr:row>
      <xdr:rowOff>198343</xdr:rowOff>
    </xdr:from>
    <xdr:to>
      <xdr:col>3</xdr:col>
      <xdr:colOff>810755</xdr:colOff>
      <xdr:row>1</xdr:row>
      <xdr:rowOff>911412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607" y="266923"/>
          <a:ext cx="1368808" cy="71306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23696" cy="115630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2023\1%20-%20Passation%20de%20march&#233;\_SDD\SDD\VIL\VIL-2023-0510%20AT%20systemes%20alimentaires%20Tanzanie\3%20DCE%20publi&#233;\DCE%20v3\DCE\Annexe_financiere_FR_VIL-2023-05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FG Lot1"/>
      <sheetName val="BPU Lot1"/>
      <sheetName val="DQE Lot1"/>
      <sheetName val="SYNTHESE Lot1"/>
    </sheetNames>
    <sheetDataSet>
      <sheetData sheetId="0">
        <row r="4">
          <cell r="E4"/>
          <cell r="F4"/>
          <cell r="G4"/>
          <cell r="H4"/>
          <cell r="I4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8B337-67D2-49A3-B452-E862A22560E4}">
  <dimension ref="A1:S68"/>
  <sheetViews>
    <sheetView showGridLines="0" topLeftCell="B1" zoomScale="80" zoomScaleNormal="80" zoomScaleSheetLayoutView="55" zoomScalePageLayoutView="70" workbookViewId="0">
      <selection activeCell="E1" sqref="E1"/>
    </sheetView>
  </sheetViews>
  <sheetFormatPr baseColWidth="10" defaultColWidth="10" defaultRowHeight="17.100000000000001" customHeight="1"/>
  <cols>
    <col min="1" max="1" width="2.5" style="1" customWidth="1"/>
    <col min="2" max="2" width="6.75" style="1" bestFit="1" customWidth="1"/>
    <col min="3" max="3" width="33.75" style="1" customWidth="1"/>
    <col min="4" max="4" width="41.5" style="1" customWidth="1"/>
    <col min="5" max="7" width="23.75" style="1" customWidth="1"/>
    <col min="8" max="10" width="15.5" style="1" customWidth="1"/>
    <col min="11" max="11" width="4" style="1" bestFit="1" customWidth="1"/>
    <col min="12" max="12" width="13.5" style="1" customWidth="1"/>
    <col min="13" max="16" width="10" style="1"/>
    <col min="17" max="17" width="35.25" style="1" hidden="1" customWidth="1"/>
    <col min="18" max="16384" width="10" style="1"/>
  </cols>
  <sheetData>
    <row r="1" spans="1:19" ht="17.100000000000001" customHeight="1" thickBot="1">
      <c r="A1"/>
      <c r="B1"/>
      <c r="C1"/>
      <c r="D1"/>
      <c r="E1"/>
      <c r="F1"/>
    </row>
    <row r="2" spans="1:19" ht="109.9" customHeight="1" thickBot="1">
      <c r="A2"/>
      <c r="B2" s="181" t="s">
        <v>164</v>
      </c>
      <c r="C2" s="182"/>
      <c r="D2" s="182"/>
      <c r="E2" s="182"/>
      <c r="F2" s="182"/>
      <c r="G2" s="182"/>
      <c r="H2" s="182"/>
      <c r="I2" s="182"/>
      <c r="J2" s="182"/>
      <c r="K2" s="183"/>
    </row>
    <row r="3" spans="1:19" ht="8.25" customHeight="1">
      <c r="A3"/>
      <c r="B3" s="39"/>
      <c r="C3" s="40"/>
      <c r="D3" s="40"/>
      <c r="E3" s="40"/>
      <c r="F3" s="40"/>
      <c r="G3" s="40"/>
      <c r="H3" s="40"/>
      <c r="I3" s="40"/>
      <c r="J3" s="40"/>
      <c r="K3" s="41"/>
    </row>
    <row r="4" spans="1:19" ht="23.65" customHeight="1">
      <c r="A4"/>
      <c r="B4" s="42"/>
      <c r="C4" s="189" t="s">
        <v>0</v>
      </c>
      <c r="D4" s="189"/>
      <c r="E4" s="184"/>
      <c r="F4" s="184"/>
      <c r="K4" s="43"/>
    </row>
    <row r="5" spans="1:19" ht="8.25" customHeight="1">
      <c r="A5"/>
      <c r="B5" s="42"/>
      <c r="C5" s="44"/>
      <c r="D5" s="44"/>
      <c r="E5" s="44"/>
      <c r="F5" s="44"/>
      <c r="K5" s="43"/>
    </row>
    <row r="6" spans="1:19" ht="17.100000000000001" customHeight="1">
      <c r="A6"/>
      <c r="B6" s="42"/>
      <c r="C6" s="45" t="s">
        <v>1</v>
      </c>
      <c r="D6" s="45"/>
      <c r="E6" s="45"/>
      <c r="F6" s="46"/>
      <c r="K6" s="43"/>
    </row>
    <row r="7" spans="1:19" ht="5.65" customHeight="1">
      <c r="B7" s="48"/>
      <c r="C7" s="47"/>
      <c r="D7" s="47"/>
      <c r="E7" s="47"/>
      <c r="F7" s="47"/>
      <c r="K7" s="49"/>
    </row>
    <row r="8" spans="1:19" ht="34.5" customHeight="1">
      <c r="B8" s="48"/>
      <c r="C8" s="169" t="s">
        <v>13</v>
      </c>
      <c r="D8" s="169"/>
      <c r="E8" s="169"/>
      <c r="F8" s="169"/>
      <c r="G8" s="169"/>
      <c r="H8" s="169"/>
      <c r="I8" s="169"/>
      <c r="J8" s="169"/>
      <c r="K8" s="50"/>
    </row>
    <row r="9" spans="1:19" ht="6.75" customHeight="1">
      <c r="B9" s="51"/>
      <c r="E9" s="19"/>
      <c r="F9" s="19"/>
      <c r="K9" s="50"/>
    </row>
    <row r="10" spans="1:19" ht="30.75" customHeight="1" thickBot="1">
      <c r="B10" s="51"/>
      <c r="E10" s="67" t="s">
        <v>44</v>
      </c>
      <c r="F10" s="68" t="s">
        <v>46</v>
      </c>
      <c r="G10" s="69" t="s">
        <v>45</v>
      </c>
      <c r="M10" s="50"/>
    </row>
    <row r="11" spans="1:19" ht="29.25" customHeight="1">
      <c r="B11" s="51"/>
      <c r="C11" s="190" t="s">
        <v>12</v>
      </c>
      <c r="D11" s="190"/>
      <c r="E11" s="56"/>
      <c r="F11" s="56"/>
      <c r="G11" s="56"/>
      <c r="H11" s="38"/>
      <c r="J11" s="37" t="s">
        <v>11</v>
      </c>
      <c r="M11" s="50"/>
    </row>
    <row r="12" spans="1:19" ht="29.25" customHeight="1">
      <c r="B12" s="51"/>
      <c r="C12" s="187" t="s">
        <v>14</v>
      </c>
      <c r="D12" s="188"/>
      <c r="E12" s="56"/>
      <c r="F12" s="56"/>
      <c r="G12" s="56"/>
      <c r="H12" s="38"/>
      <c r="J12" s="55"/>
      <c r="M12" s="50"/>
      <c r="S12" s="84" t="s">
        <v>25</v>
      </c>
    </row>
    <row r="13" spans="1:19" ht="29.25" customHeight="1">
      <c r="B13" s="51"/>
      <c r="C13" s="187" t="s">
        <v>15</v>
      </c>
      <c r="D13" s="188"/>
      <c r="E13" s="56"/>
      <c r="F13" s="56"/>
      <c r="G13" s="56"/>
      <c r="H13" s="38"/>
      <c r="J13" s="55"/>
      <c r="M13" s="50"/>
      <c r="S13" s="84" t="s">
        <v>26</v>
      </c>
    </row>
    <row r="14" spans="1:19" ht="29.25" customHeight="1">
      <c r="B14" s="51"/>
      <c r="C14" s="82" t="s">
        <v>28</v>
      </c>
      <c r="D14" s="83"/>
      <c r="E14" s="56"/>
      <c r="F14" s="56"/>
      <c r="G14" s="56"/>
      <c r="H14" s="38"/>
      <c r="J14" s="55"/>
      <c r="M14" s="50"/>
      <c r="S14" s="84" t="s">
        <v>27</v>
      </c>
    </row>
    <row r="15" spans="1:19" ht="29.25" customHeight="1">
      <c r="B15" s="51"/>
      <c r="C15" s="187" t="s">
        <v>16</v>
      </c>
      <c r="D15" s="188"/>
      <c r="E15" s="56"/>
      <c r="F15" s="56"/>
      <c r="G15" s="56"/>
      <c r="H15" s="38"/>
      <c r="J15" s="55"/>
      <c r="M15" s="50"/>
    </row>
    <row r="16" spans="1:19" ht="29.25" customHeight="1">
      <c r="B16" s="51"/>
      <c r="C16" s="187" t="s">
        <v>24</v>
      </c>
      <c r="D16" s="188"/>
      <c r="E16" s="56"/>
      <c r="F16" s="56"/>
      <c r="G16" s="56"/>
      <c r="H16" s="38"/>
      <c r="J16" s="55"/>
      <c r="M16" s="50"/>
    </row>
    <row r="17" spans="2:13" ht="29.25" customHeight="1" thickBot="1">
      <c r="B17" s="51"/>
      <c r="C17" s="185" t="s">
        <v>76</v>
      </c>
      <c r="D17" s="185"/>
      <c r="E17" s="57"/>
      <c r="F17" s="57"/>
      <c r="G17" s="57"/>
      <c r="H17" s="36"/>
      <c r="J17" s="35" t="e">
        <f>AVERAGE(E17:G17)</f>
        <v>#DIV/0!</v>
      </c>
      <c r="M17" s="50"/>
    </row>
    <row r="18" spans="2:13" ht="67.150000000000006" customHeight="1" thickBot="1">
      <c r="B18" s="51"/>
      <c r="C18" s="186"/>
      <c r="D18" s="186"/>
      <c r="E18" s="34"/>
      <c r="F18" s="34"/>
      <c r="G18" s="33"/>
      <c r="H18" s="33"/>
      <c r="M18" s="50"/>
    </row>
    <row r="19" spans="2:13" ht="30.75" customHeight="1">
      <c r="B19" s="155"/>
      <c r="C19" s="191" t="s">
        <v>64</v>
      </c>
      <c r="D19" s="74" t="s">
        <v>30</v>
      </c>
      <c r="E19" s="75"/>
      <c r="F19" s="76"/>
      <c r="G19" s="77"/>
      <c r="H19" s="31"/>
      <c r="I19" s="32" t="s">
        <v>10</v>
      </c>
      <c r="J19" s="7" t="s">
        <v>4</v>
      </c>
      <c r="K19" s="6" t="s">
        <v>3</v>
      </c>
      <c r="L19" s="5" t="s">
        <v>2</v>
      </c>
      <c r="M19" s="50"/>
    </row>
    <row r="20" spans="2:13" ht="30.75" customHeight="1" thickBot="1">
      <c r="B20" s="156"/>
      <c r="C20" s="192"/>
      <c r="D20" s="30" t="s">
        <v>31</v>
      </c>
      <c r="E20" s="71">
        <f>E$17*E19</f>
        <v>0</v>
      </c>
      <c r="F20" s="72">
        <f t="shared" ref="F20:G20" si="0">F$17*F19</f>
        <v>0</v>
      </c>
      <c r="G20" s="73">
        <f t="shared" si="0"/>
        <v>0</v>
      </c>
      <c r="H20" s="29"/>
      <c r="I20" s="70"/>
      <c r="J20" s="28">
        <f>SUM(E20:G20)-(SUM(E20:G20))*I20</f>
        <v>0</v>
      </c>
      <c r="K20" s="27"/>
      <c r="L20" s="26">
        <f>J20+J20*K20</f>
        <v>0</v>
      </c>
      <c r="M20" s="50"/>
    </row>
    <row r="21" spans="2:13" ht="30.75" customHeight="1">
      <c r="B21" s="156"/>
      <c r="C21" s="191" t="s">
        <v>63</v>
      </c>
      <c r="D21" s="74" t="s">
        <v>30</v>
      </c>
      <c r="E21" s="62"/>
      <c r="F21" s="65"/>
      <c r="G21" s="63"/>
      <c r="H21" s="31"/>
      <c r="J21" s="7" t="s">
        <v>4</v>
      </c>
      <c r="K21" s="6" t="s">
        <v>3</v>
      </c>
      <c r="L21" s="5" t="s">
        <v>2</v>
      </c>
      <c r="M21" s="50"/>
    </row>
    <row r="22" spans="2:13" ht="30.75" customHeight="1" thickBot="1">
      <c r="B22" s="156"/>
      <c r="C22" s="192"/>
      <c r="D22" s="30" t="s">
        <v>31</v>
      </c>
      <c r="E22" s="71">
        <f t="shared" ref="E22:G22" si="1">E$17*E21</f>
        <v>0</v>
      </c>
      <c r="F22" s="72">
        <f t="shared" si="1"/>
        <v>0</v>
      </c>
      <c r="G22" s="73">
        <f t="shared" si="1"/>
        <v>0</v>
      </c>
      <c r="H22" s="29"/>
      <c r="I22" s="70"/>
      <c r="J22" s="28">
        <f>SUM(E22:G22)-(SUM(E22:G22))*I22</f>
        <v>0</v>
      </c>
      <c r="K22" s="27"/>
      <c r="L22" s="26">
        <f>J22+J22*K22</f>
        <v>0</v>
      </c>
      <c r="M22" s="50"/>
    </row>
    <row r="23" spans="2:13" ht="30.75" customHeight="1">
      <c r="B23" s="156"/>
      <c r="C23" s="191" t="s">
        <v>65</v>
      </c>
      <c r="D23" s="74" t="s">
        <v>77</v>
      </c>
      <c r="E23" s="62"/>
      <c r="F23" s="65"/>
      <c r="G23" s="63"/>
      <c r="H23" s="31"/>
      <c r="J23" s="7" t="s">
        <v>4</v>
      </c>
      <c r="K23" s="6" t="s">
        <v>3</v>
      </c>
      <c r="L23" s="5" t="s">
        <v>2</v>
      </c>
      <c r="M23" s="50"/>
    </row>
    <row r="24" spans="2:13" ht="30.75" customHeight="1" thickBot="1">
      <c r="B24" s="156"/>
      <c r="C24" s="192"/>
      <c r="D24" s="30" t="s">
        <v>31</v>
      </c>
      <c r="E24" s="71">
        <f t="shared" ref="E24:G24" si="2">E$17*E23</f>
        <v>0</v>
      </c>
      <c r="F24" s="72">
        <f t="shared" si="2"/>
        <v>0</v>
      </c>
      <c r="G24" s="73">
        <f t="shared" si="2"/>
        <v>0</v>
      </c>
      <c r="H24" s="29"/>
      <c r="I24" s="70"/>
      <c r="J24" s="28">
        <f>SUM(E24:G24)-(SUM(E24:G24))*I24</f>
        <v>0</v>
      </c>
      <c r="K24" s="27"/>
      <c r="L24" s="26">
        <f>J24+J24*K24</f>
        <v>0</v>
      </c>
      <c r="M24" s="50"/>
    </row>
    <row r="25" spans="2:13" ht="30.75" customHeight="1">
      <c r="B25" s="156"/>
      <c r="C25" s="191" t="s">
        <v>66</v>
      </c>
      <c r="D25" s="74" t="s">
        <v>77</v>
      </c>
      <c r="E25" s="62"/>
      <c r="F25" s="65"/>
      <c r="G25" s="63"/>
      <c r="H25" s="31"/>
      <c r="J25" s="7" t="s">
        <v>4</v>
      </c>
      <c r="K25" s="6" t="s">
        <v>3</v>
      </c>
      <c r="L25" s="5" t="s">
        <v>2</v>
      </c>
      <c r="M25" s="50"/>
    </row>
    <row r="26" spans="2:13" ht="30.75" customHeight="1" thickBot="1">
      <c r="B26" s="156"/>
      <c r="C26" s="192"/>
      <c r="D26" s="30" t="s">
        <v>31</v>
      </c>
      <c r="E26" s="71">
        <f t="shared" ref="E26:G26" si="3">E$17*E25</f>
        <v>0</v>
      </c>
      <c r="F26" s="72">
        <f t="shared" si="3"/>
        <v>0</v>
      </c>
      <c r="G26" s="73">
        <f t="shared" si="3"/>
        <v>0</v>
      </c>
      <c r="H26" s="29"/>
      <c r="I26" s="70"/>
      <c r="J26" s="28">
        <f>SUM(E26:G26)-(SUM(E26:G26))*I26</f>
        <v>0</v>
      </c>
      <c r="K26" s="27"/>
      <c r="L26" s="26">
        <f>J26+J26*K26</f>
        <v>0</v>
      </c>
      <c r="M26" s="50"/>
    </row>
    <row r="27" spans="2:13" ht="30.75" customHeight="1">
      <c r="B27" s="156"/>
      <c r="C27" s="191" t="s">
        <v>67</v>
      </c>
      <c r="D27" s="74" t="s">
        <v>77</v>
      </c>
      <c r="E27" s="62"/>
      <c r="F27" s="65"/>
      <c r="G27" s="63"/>
      <c r="H27" s="31"/>
      <c r="J27" s="7" t="s">
        <v>4</v>
      </c>
      <c r="K27" s="6" t="s">
        <v>3</v>
      </c>
      <c r="L27" s="5" t="s">
        <v>2</v>
      </c>
      <c r="M27" s="50"/>
    </row>
    <row r="28" spans="2:13" ht="30.75" customHeight="1" thickBot="1">
      <c r="B28" s="156"/>
      <c r="C28" s="192"/>
      <c r="D28" s="30" t="s">
        <v>31</v>
      </c>
      <c r="E28" s="71">
        <f t="shared" ref="E28:G28" si="4">E$17*E27</f>
        <v>0</v>
      </c>
      <c r="F28" s="72">
        <f t="shared" si="4"/>
        <v>0</v>
      </c>
      <c r="G28" s="73">
        <f t="shared" si="4"/>
        <v>0</v>
      </c>
      <c r="H28" s="29"/>
      <c r="I28" s="70"/>
      <c r="J28" s="28">
        <f>SUM(E28:G28)-(SUM(E28:G28))*I28</f>
        <v>0</v>
      </c>
      <c r="K28" s="27"/>
      <c r="L28" s="26">
        <f>J28+J28*K28</f>
        <v>0</v>
      </c>
      <c r="M28" s="50"/>
    </row>
    <row r="29" spans="2:13" ht="30.75" customHeight="1">
      <c r="B29" s="156"/>
      <c r="C29" s="191" t="s">
        <v>68</v>
      </c>
      <c r="D29" s="74" t="s">
        <v>77</v>
      </c>
      <c r="E29" s="62"/>
      <c r="F29" s="65"/>
      <c r="G29" s="63"/>
      <c r="H29" s="31"/>
      <c r="J29" s="7" t="s">
        <v>4</v>
      </c>
      <c r="K29" s="6" t="s">
        <v>3</v>
      </c>
      <c r="L29" s="5" t="s">
        <v>2</v>
      </c>
      <c r="M29" s="50"/>
    </row>
    <row r="30" spans="2:13" ht="30.75" customHeight="1" thickBot="1">
      <c r="B30" s="156"/>
      <c r="C30" s="192"/>
      <c r="D30" s="30" t="s">
        <v>31</v>
      </c>
      <c r="E30" s="71">
        <f t="shared" ref="E30:G30" si="5">E$17*E29</f>
        <v>0</v>
      </c>
      <c r="F30" s="72">
        <f t="shared" si="5"/>
        <v>0</v>
      </c>
      <c r="G30" s="73">
        <f t="shared" si="5"/>
        <v>0</v>
      </c>
      <c r="H30" s="29"/>
      <c r="I30" s="70"/>
      <c r="J30" s="28">
        <f>SUM(E30:G30)-(SUM(E30:G30))*I30</f>
        <v>0</v>
      </c>
      <c r="K30" s="27"/>
      <c r="L30" s="26">
        <f>J30+J30*K30</f>
        <v>0</v>
      </c>
      <c r="M30" s="50"/>
    </row>
    <row r="31" spans="2:13" ht="30.75" customHeight="1">
      <c r="B31" s="156"/>
      <c r="C31" s="191" t="s">
        <v>69</v>
      </c>
      <c r="D31" s="74" t="s">
        <v>77</v>
      </c>
      <c r="E31" s="62"/>
      <c r="F31" s="65"/>
      <c r="G31" s="63"/>
      <c r="H31" s="29"/>
      <c r="J31" s="7" t="s">
        <v>4</v>
      </c>
      <c r="K31" s="6" t="s">
        <v>3</v>
      </c>
      <c r="L31" s="5" t="s">
        <v>2</v>
      </c>
      <c r="M31" s="50"/>
    </row>
    <row r="32" spans="2:13" ht="30.75" customHeight="1" thickBot="1">
      <c r="B32" s="156"/>
      <c r="C32" s="192"/>
      <c r="D32" s="30" t="s">
        <v>31</v>
      </c>
      <c r="E32" s="71">
        <f t="shared" ref="E32:G32" si="6">E$17*E31</f>
        <v>0</v>
      </c>
      <c r="F32" s="72">
        <f t="shared" si="6"/>
        <v>0</v>
      </c>
      <c r="G32" s="73">
        <f t="shared" si="6"/>
        <v>0</v>
      </c>
      <c r="H32" s="29"/>
      <c r="I32" s="70"/>
      <c r="J32" s="28">
        <f>SUM(E32:G32)-(SUM(E32:G32))*I32</f>
        <v>0</v>
      </c>
      <c r="K32" s="27"/>
      <c r="L32" s="26">
        <f>J32+J32*K32</f>
        <v>0</v>
      </c>
      <c r="M32" s="50"/>
    </row>
    <row r="33" spans="2:13" ht="62.45" customHeight="1" thickBot="1">
      <c r="B33" s="51"/>
      <c r="C33" s="25"/>
      <c r="D33" s="24"/>
      <c r="E33" s="24"/>
      <c r="F33" s="24"/>
      <c r="G33" s="24"/>
      <c r="H33" s="24"/>
      <c r="K33" s="23"/>
      <c r="M33" s="50"/>
    </row>
    <row r="34" spans="2:13" ht="31.5" customHeight="1">
      <c r="B34" s="51"/>
      <c r="C34" s="177" t="s">
        <v>78</v>
      </c>
      <c r="D34" s="178"/>
      <c r="E34" s="129">
        <f>E19+E21+E23+E25+E27+E29+E31</f>
        <v>0</v>
      </c>
      <c r="F34" s="66">
        <f t="shared" ref="F34:G34" si="7">F19+F21+F23+F25+F27+F29+F31</f>
        <v>0</v>
      </c>
      <c r="G34" s="124">
        <f t="shared" si="7"/>
        <v>0</v>
      </c>
      <c r="H34" s="13"/>
      <c r="I34" s="22"/>
      <c r="J34" s="78" t="s">
        <v>4</v>
      </c>
      <c r="K34" s="79" t="s">
        <v>3</v>
      </c>
      <c r="L34" s="80" t="s">
        <v>2</v>
      </c>
      <c r="M34" s="50"/>
    </row>
    <row r="35" spans="2:13" ht="31.5" customHeight="1" thickBot="1">
      <c r="B35" s="51"/>
      <c r="C35" s="179" t="s">
        <v>9</v>
      </c>
      <c r="D35" s="180"/>
      <c r="E35" s="130">
        <f t="shared" ref="E35:G35" si="8">E20+E22+E24+E26+E28+E30+E32</f>
        <v>0</v>
      </c>
      <c r="F35" s="64">
        <f t="shared" si="8"/>
        <v>0</v>
      </c>
      <c r="G35" s="125">
        <f t="shared" si="8"/>
        <v>0</v>
      </c>
      <c r="H35" s="13"/>
      <c r="I35" s="21"/>
      <c r="J35" s="81">
        <f t="shared" ref="J35:L35" si="9">J20+J22+J24+J26+J28+J30+J32</f>
        <v>0</v>
      </c>
      <c r="K35" s="85"/>
      <c r="L35" s="81">
        <f t="shared" si="9"/>
        <v>0</v>
      </c>
      <c r="M35" s="50"/>
    </row>
    <row r="36" spans="2:13" ht="12.75" customHeight="1" thickBot="1">
      <c r="B36" s="51"/>
      <c r="D36" s="20"/>
      <c r="E36" s="20"/>
      <c r="F36" s="19"/>
    </row>
    <row r="37" spans="2:13" ht="31.5" customHeight="1">
      <c r="B37" s="51"/>
      <c r="C37" s="173" t="s">
        <v>18</v>
      </c>
      <c r="D37" s="174"/>
      <c r="E37" s="197">
        <f>J35</f>
        <v>0</v>
      </c>
      <c r="F37" s="198"/>
      <c r="G37" s="199"/>
    </row>
    <row r="38" spans="2:13" ht="45.4" customHeight="1" thickBot="1">
      <c r="B38" s="51"/>
      <c r="C38" s="175" t="s">
        <v>19</v>
      </c>
      <c r="D38" s="176"/>
      <c r="E38" s="200">
        <f>L35</f>
        <v>0</v>
      </c>
      <c r="F38" s="201"/>
      <c r="G38" s="202"/>
    </row>
    <row r="39" spans="2:13" ht="29.25" thickBot="1">
      <c r="B39" s="51"/>
      <c r="D39" s="20"/>
      <c r="E39" s="20"/>
      <c r="F39" s="19"/>
    </row>
    <row r="40" spans="2:13" ht="31.5" customHeight="1">
      <c r="B40" s="51"/>
      <c r="C40" s="16"/>
      <c r="D40" s="18"/>
      <c r="E40" s="18"/>
      <c r="F40" s="17"/>
      <c r="G40" s="16"/>
      <c r="H40" s="16"/>
    </row>
    <row r="41" spans="2:13" ht="31.5" customHeight="1">
      <c r="B41" s="51"/>
      <c r="C41" s="169" t="s">
        <v>29</v>
      </c>
      <c r="D41" s="169"/>
      <c r="E41" s="169"/>
      <c r="F41" s="169"/>
      <c r="G41" s="169"/>
      <c r="H41" s="169"/>
      <c r="I41" s="169"/>
      <c r="J41" s="169"/>
    </row>
    <row r="42" spans="2:13" ht="31.5" customHeight="1">
      <c r="B42" s="51"/>
      <c r="D42" s="15"/>
      <c r="E42" s="15"/>
      <c r="F42" s="14"/>
      <c r="G42" s="14"/>
      <c r="H42" s="14"/>
      <c r="I42" s="14"/>
    </row>
    <row r="43" spans="2:13" ht="31.5" customHeight="1" thickBot="1">
      <c r="B43" s="51"/>
      <c r="E43" s="126" t="str">
        <f>E10</f>
        <v>Profil 1 - Project manager</v>
      </c>
      <c r="F43" s="127" t="str">
        <f>F10</f>
        <v>Profil 2 - Administrative &amp; Logistics Assistant</v>
      </c>
      <c r="G43" s="127" t="str">
        <f>G10</f>
        <v>Profil 3 - Backstopping</v>
      </c>
    </row>
    <row r="44" spans="2:13" ht="31.5" customHeight="1" thickBot="1">
      <c r="B44" s="51"/>
      <c r="C44" s="170" t="s">
        <v>22</v>
      </c>
      <c r="D44" s="171"/>
      <c r="E44" s="171"/>
      <c r="F44" s="171"/>
      <c r="G44" s="172"/>
    </row>
    <row r="45" spans="2:13" ht="32.25" customHeight="1">
      <c r="B45" s="51"/>
      <c r="C45" s="160" t="s">
        <v>17</v>
      </c>
      <c r="D45" s="161"/>
      <c r="E45" s="58"/>
      <c r="F45" s="58"/>
      <c r="G45" s="257"/>
    </row>
    <row r="46" spans="2:13" ht="32.25" customHeight="1">
      <c r="B46" s="51"/>
      <c r="C46" s="162" t="s">
        <v>8</v>
      </c>
      <c r="D46" s="163"/>
      <c r="E46" s="59"/>
      <c r="F46" s="59"/>
      <c r="G46" s="258"/>
      <c r="H46" s="12"/>
      <c r="I46" s="12"/>
    </row>
    <row r="47" spans="2:13" ht="24" customHeight="1" thickBot="1">
      <c r="B47" s="51"/>
      <c r="C47" s="164" t="s">
        <v>7</v>
      </c>
      <c r="D47" s="165"/>
      <c r="E47" s="60">
        <f>E45*E46</f>
        <v>0</v>
      </c>
      <c r="F47" s="60">
        <f t="shared" ref="F47:G47" si="10">F45*F46</f>
        <v>0</v>
      </c>
      <c r="G47" s="259">
        <f t="shared" si="10"/>
        <v>0</v>
      </c>
      <c r="H47" s="11"/>
      <c r="I47" s="10"/>
    </row>
    <row r="48" spans="2:13" ht="32.25" customHeight="1" thickBot="1">
      <c r="B48" s="51"/>
      <c r="D48" s="9"/>
      <c r="E48" s="8"/>
      <c r="F48" s="8"/>
    </row>
    <row r="49" spans="2:9" ht="32.25" customHeight="1">
      <c r="B49" s="51"/>
      <c r="C49" s="160" t="s">
        <v>70</v>
      </c>
      <c r="D49" s="168"/>
      <c r="E49" s="58"/>
      <c r="F49" s="58"/>
      <c r="G49" s="257"/>
    </row>
    <row r="50" spans="2:9" ht="32.25" customHeight="1">
      <c r="B50" s="51"/>
      <c r="C50" s="113" t="s">
        <v>75</v>
      </c>
      <c r="D50" s="114"/>
      <c r="E50" s="59"/>
      <c r="F50" s="59"/>
      <c r="G50" s="258"/>
    </row>
    <row r="51" spans="2:9" ht="32.25" customHeight="1" thickBot="1">
      <c r="B51" s="51"/>
      <c r="C51" s="164" t="s">
        <v>7</v>
      </c>
      <c r="D51" s="165"/>
      <c r="E51" s="60">
        <f>E49*E50</f>
        <v>0</v>
      </c>
      <c r="F51" s="60">
        <f t="shared" ref="F51:G51" si="11">F49*F50</f>
        <v>0</v>
      </c>
      <c r="G51" s="259">
        <f t="shared" si="11"/>
        <v>0</v>
      </c>
    </row>
    <row r="52" spans="2:9" ht="32.25" customHeight="1" thickBot="1">
      <c r="B52" s="51"/>
      <c r="D52" s="9"/>
      <c r="E52" s="8"/>
      <c r="F52" s="8"/>
    </row>
    <row r="53" spans="2:9" ht="32.25" customHeight="1">
      <c r="B53" s="51"/>
      <c r="C53" s="160" t="s">
        <v>71</v>
      </c>
      <c r="D53" s="168"/>
      <c r="E53" s="58"/>
      <c r="F53" s="58"/>
      <c r="G53" s="257"/>
    </row>
    <row r="54" spans="2:9" ht="32.25" customHeight="1">
      <c r="B54" s="51"/>
      <c r="C54" s="113" t="s">
        <v>75</v>
      </c>
      <c r="D54" s="114"/>
      <c r="E54" s="59"/>
      <c r="F54" s="59"/>
      <c r="G54" s="258"/>
    </row>
    <row r="55" spans="2:9" ht="32.25" customHeight="1" thickBot="1">
      <c r="B55" s="51"/>
      <c r="C55" s="164" t="s">
        <v>7</v>
      </c>
      <c r="D55" s="165"/>
      <c r="E55" s="60">
        <f>E53*E54</f>
        <v>0</v>
      </c>
      <c r="F55" s="60">
        <f t="shared" ref="F55:G55" si="12">F53*F54</f>
        <v>0</v>
      </c>
      <c r="G55" s="259">
        <f t="shared" si="12"/>
        <v>0</v>
      </c>
    </row>
    <row r="56" spans="2:9" ht="32.25" customHeight="1" thickBot="1">
      <c r="B56" s="51"/>
      <c r="D56" s="9"/>
      <c r="E56" s="8"/>
      <c r="F56" s="8"/>
    </row>
    <row r="57" spans="2:9" ht="32.25" customHeight="1">
      <c r="B57" s="51"/>
      <c r="C57" s="166" t="s">
        <v>6</v>
      </c>
      <c r="D57" s="167"/>
      <c r="E57" s="61">
        <f>E47+E51+E55</f>
        <v>0</v>
      </c>
      <c r="F57" s="61">
        <f t="shared" ref="F57:G57" si="13">F47+F51+F55</f>
        <v>0</v>
      </c>
      <c r="G57" s="128">
        <f t="shared" si="13"/>
        <v>0</v>
      </c>
    </row>
    <row r="58" spans="2:9" ht="39.6" customHeight="1" thickBot="1">
      <c r="B58" s="51"/>
      <c r="C58" s="195" t="s">
        <v>23</v>
      </c>
      <c r="D58" s="196"/>
      <c r="E58" s="157">
        <f>E57+F57+G57</f>
        <v>0</v>
      </c>
      <c r="F58" s="158"/>
      <c r="G58" s="159"/>
    </row>
    <row r="59" spans="2:9" ht="32.25" customHeight="1" thickBot="1">
      <c r="B59" s="51"/>
      <c r="D59" s="9"/>
      <c r="E59" s="8"/>
      <c r="F59" s="8"/>
    </row>
    <row r="60" spans="2:9" ht="32.25" customHeight="1">
      <c r="B60" s="51"/>
      <c r="C60" s="205" t="s">
        <v>20</v>
      </c>
      <c r="D60" s="206"/>
      <c r="E60" s="206"/>
      <c r="F60" s="206"/>
      <c r="G60" s="207"/>
    </row>
    <row r="61" spans="2:9" ht="31.5" customHeight="1">
      <c r="B61" s="51"/>
      <c r="C61" s="193" t="s">
        <v>72</v>
      </c>
      <c r="D61" s="194"/>
      <c r="E61" s="208"/>
      <c r="F61" s="209"/>
      <c r="G61" s="210"/>
      <c r="H61" s="12"/>
      <c r="I61" s="12"/>
    </row>
    <row r="62" spans="2:9" ht="31.5" customHeight="1">
      <c r="B62" s="51"/>
      <c r="C62" s="193" t="s">
        <v>21</v>
      </c>
      <c r="D62" s="194"/>
      <c r="E62" s="208"/>
      <c r="F62" s="209"/>
      <c r="G62" s="210"/>
      <c r="H62" s="12"/>
      <c r="I62" s="12"/>
    </row>
    <row r="63" spans="2:9" ht="16.5" customHeight="1" thickBot="1">
      <c r="B63" s="51"/>
      <c r="C63" s="195" t="s">
        <v>5</v>
      </c>
      <c r="D63" s="196"/>
      <c r="E63" s="211">
        <f>E611+E62</f>
        <v>0</v>
      </c>
      <c r="F63" s="212"/>
      <c r="G63" s="213"/>
      <c r="H63" s="11"/>
      <c r="I63" s="10"/>
    </row>
    <row r="64" spans="2:9" ht="17.100000000000001" customHeight="1">
      <c r="B64" s="51"/>
      <c r="D64" s="9"/>
      <c r="E64" s="8"/>
      <c r="F64" s="8"/>
      <c r="G64" s="10"/>
      <c r="H64" s="11"/>
      <c r="I64" s="10"/>
    </row>
    <row r="65" spans="2:10" ht="37.5" customHeight="1">
      <c r="B65" s="51"/>
      <c r="C65" s="214" t="s">
        <v>39</v>
      </c>
      <c r="D65" s="215"/>
      <c r="E65" s="203">
        <f>E38+E58+E63</f>
        <v>0</v>
      </c>
      <c r="F65" s="204"/>
      <c r="G65" s="204"/>
      <c r="H65" s="11"/>
      <c r="I65" s="10"/>
    </row>
    <row r="66" spans="2:10" ht="17.100000000000001" customHeight="1" thickBot="1">
      <c r="B66" s="52"/>
      <c r="C66" s="53"/>
      <c r="D66" s="54"/>
      <c r="E66" s="53"/>
      <c r="F66" s="53"/>
      <c r="G66" s="53"/>
      <c r="H66" s="53"/>
      <c r="I66" s="53"/>
      <c r="J66" s="53"/>
    </row>
    <row r="67" spans="2:10" ht="15.6" customHeight="1">
      <c r="C67" s="3"/>
      <c r="D67" s="4"/>
    </row>
    <row r="68" spans="2:10" ht="17.100000000000001" customHeight="1">
      <c r="D68" s="3"/>
      <c r="E68" s="3"/>
      <c r="F68" s="3"/>
      <c r="G68" s="2"/>
    </row>
  </sheetData>
  <sheetProtection selectLockedCells="1"/>
  <mergeCells count="47">
    <mergeCell ref="C21:C22"/>
    <mergeCell ref="C62:D62"/>
    <mergeCell ref="E62:G62"/>
    <mergeCell ref="C63:D63"/>
    <mergeCell ref="E63:G63"/>
    <mergeCell ref="C65:D65"/>
    <mergeCell ref="E65:G65"/>
    <mergeCell ref="E58:G58"/>
    <mergeCell ref="C60:G60"/>
    <mergeCell ref="C61:D61"/>
    <mergeCell ref="E61:G61"/>
    <mergeCell ref="C46:D46"/>
    <mergeCell ref="C47:D47"/>
    <mergeCell ref="C49:D49"/>
    <mergeCell ref="C51:D51"/>
    <mergeCell ref="C57:D57"/>
    <mergeCell ref="C58:D58"/>
    <mergeCell ref="C53:D53"/>
    <mergeCell ref="C55:D55"/>
    <mergeCell ref="E37:G37"/>
    <mergeCell ref="C38:D38"/>
    <mergeCell ref="E38:G38"/>
    <mergeCell ref="C41:J41"/>
    <mergeCell ref="C44:G44"/>
    <mergeCell ref="C45:D45"/>
    <mergeCell ref="C27:C28"/>
    <mergeCell ref="C29:C30"/>
    <mergeCell ref="C31:C32"/>
    <mergeCell ref="C34:D34"/>
    <mergeCell ref="C35:D35"/>
    <mergeCell ref="C37:D37"/>
    <mergeCell ref="B23:B32"/>
    <mergeCell ref="C23:C24"/>
    <mergeCell ref="C25:C26"/>
    <mergeCell ref="B2:K2"/>
    <mergeCell ref="C4:D4"/>
    <mergeCell ref="E4:F4"/>
    <mergeCell ref="C8:J8"/>
    <mergeCell ref="C11:D11"/>
    <mergeCell ref="C12:D12"/>
    <mergeCell ref="C13:D13"/>
    <mergeCell ref="C15:D15"/>
    <mergeCell ref="C16:D16"/>
    <mergeCell ref="C17:D17"/>
    <mergeCell ref="C18:D18"/>
    <mergeCell ref="B19:B22"/>
    <mergeCell ref="C19:C20"/>
  </mergeCells>
  <dataValidations count="1">
    <dataValidation type="list" allowBlank="1" showInputMessage="1" showErrorMessage="1" sqref="E14:G14" xr:uid="{D15ABF45-41ED-4A60-B31D-6E5F1EC52115}">
      <formula1>$S$12:$S$14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O73"/>
  <sheetViews>
    <sheetView showGridLines="0" tabSelected="1" topLeftCell="A13" zoomScale="80" zoomScaleNormal="80" zoomScaleSheetLayoutView="25" workbookViewId="0">
      <selection activeCell="F12" sqref="F12"/>
    </sheetView>
  </sheetViews>
  <sheetFormatPr baseColWidth="10" defaultColWidth="9.75" defaultRowHeight="15.75"/>
  <cols>
    <col min="1" max="2" width="1.25" style="86" customWidth="1"/>
    <col min="3" max="3" width="4.625" style="86" customWidth="1"/>
    <col min="4" max="4" width="29.125" style="86" customWidth="1"/>
    <col min="5" max="5" width="55.375" style="86" customWidth="1"/>
    <col min="6" max="6" width="22.125" style="86" customWidth="1"/>
    <col min="7" max="11" width="14.875" style="86" customWidth="1"/>
    <col min="12" max="12" width="1.5" style="86" customWidth="1"/>
    <col min="13" max="13" width="9.75" style="86"/>
    <col min="14" max="14" width="11" style="86" customWidth="1"/>
    <col min="15" max="16384" width="9.75" style="86"/>
  </cols>
  <sheetData>
    <row r="1" spans="2:12" ht="10.15" customHeight="1" thickBot="1"/>
    <row r="2" spans="2:12" ht="75.75" customHeight="1" thickBot="1">
      <c r="B2" s="87">
        <v>0</v>
      </c>
      <c r="C2" s="88"/>
      <c r="D2" s="88"/>
      <c r="E2" s="219" t="s">
        <v>163</v>
      </c>
      <c r="F2" s="219"/>
      <c r="G2" s="219"/>
      <c r="H2" s="219"/>
      <c r="I2" s="219"/>
      <c r="J2" s="219"/>
      <c r="K2" s="219"/>
      <c r="L2" s="220"/>
    </row>
    <row r="3" spans="2:12" ht="18.7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</row>
    <row r="4" spans="2:12" ht="23.65" customHeight="1">
      <c r="B4" s="92"/>
      <c r="C4" s="230" t="s">
        <v>0</v>
      </c>
      <c r="D4" s="230"/>
      <c r="E4" s="140"/>
      <c r="F4" s="231">
        <f>'[1]DPFG Lot1'!E4:I4</f>
        <v>0</v>
      </c>
      <c r="G4" s="232"/>
      <c r="H4" s="232"/>
      <c r="I4" s="232"/>
      <c r="J4" s="232"/>
      <c r="K4" s="233"/>
      <c r="L4" s="93"/>
    </row>
    <row r="5" spans="2:12" ht="6" customHeight="1">
      <c r="B5" s="92"/>
      <c r="C5" s="94"/>
      <c r="D5" s="94"/>
      <c r="E5" s="94"/>
      <c r="F5" s="94"/>
      <c r="G5" s="94"/>
      <c r="H5" s="94"/>
      <c r="I5" s="95"/>
      <c r="J5" s="95"/>
      <c r="K5" s="95"/>
      <c r="L5" s="93"/>
    </row>
    <row r="6" spans="2:12" ht="23.65" customHeight="1">
      <c r="B6" s="92"/>
      <c r="C6" s="96" t="s">
        <v>32</v>
      </c>
      <c r="D6" s="96"/>
      <c r="E6" s="96"/>
      <c r="F6" s="96"/>
      <c r="G6" s="96"/>
      <c r="H6" s="96"/>
      <c r="I6" s="96"/>
      <c r="J6" s="96"/>
      <c r="K6" s="96"/>
      <c r="L6" s="93"/>
    </row>
    <row r="7" spans="2:12" ht="36.4" customHeight="1">
      <c r="B7" s="92"/>
      <c r="C7" s="229" t="s">
        <v>74</v>
      </c>
      <c r="D7" s="229"/>
      <c r="E7" s="229"/>
      <c r="F7" s="229"/>
      <c r="G7" s="229"/>
      <c r="H7" s="229"/>
      <c r="I7" s="229"/>
      <c r="J7" s="229"/>
      <c r="K7" s="229"/>
      <c r="L7" s="97"/>
    </row>
    <row r="8" spans="2:12" ht="10.5" customHeight="1">
      <c r="B8" s="92"/>
      <c r="L8" s="97"/>
    </row>
    <row r="9" spans="2:12" ht="15" customHeight="1">
      <c r="B9" s="92"/>
      <c r="C9" s="119"/>
      <c r="D9" s="117"/>
      <c r="E9" s="117"/>
      <c r="F9" s="118"/>
      <c r="G9" s="100"/>
      <c r="H9" s="100"/>
      <c r="I9" s="100"/>
      <c r="J9" s="100"/>
      <c r="K9" s="100"/>
      <c r="L9" s="97"/>
    </row>
    <row r="10" spans="2:12" ht="27.75" customHeight="1">
      <c r="B10" s="92"/>
      <c r="C10" s="226" t="s">
        <v>40</v>
      </c>
      <c r="D10" s="227"/>
      <c r="E10" s="227"/>
      <c r="F10" s="228"/>
      <c r="L10" s="97"/>
    </row>
    <row r="11" spans="2:12" ht="48" customHeight="1">
      <c r="B11" s="92"/>
      <c r="C11" s="234" t="s">
        <v>41</v>
      </c>
      <c r="D11" s="224"/>
      <c r="E11" s="235"/>
      <c r="F11" s="98" t="s">
        <v>42</v>
      </c>
      <c r="G11" s="223" t="s">
        <v>43</v>
      </c>
      <c r="H11" s="224"/>
      <c r="I11" s="224"/>
      <c r="J11" s="224"/>
      <c r="K11" s="225"/>
      <c r="L11" s="97"/>
    </row>
    <row r="12" spans="2:12" ht="23.25" customHeight="1">
      <c r="B12" s="92"/>
      <c r="C12" s="99">
        <v>1</v>
      </c>
      <c r="D12" s="221" t="s">
        <v>47</v>
      </c>
      <c r="E12" s="222"/>
      <c r="F12" s="115"/>
      <c r="G12" s="216" t="s">
        <v>73</v>
      </c>
      <c r="H12" s="217"/>
      <c r="I12" s="217"/>
      <c r="J12" s="217"/>
      <c r="K12" s="218"/>
      <c r="L12" s="97"/>
    </row>
    <row r="13" spans="2:12" ht="23.25" customHeight="1">
      <c r="B13" s="92"/>
      <c r="C13" s="99">
        <v>2</v>
      </c>
      <c r="D13" s="221" t="s">
        <v>48</v>
      </c>
      <c r="E13" s="222"/>
      <c r="F13" s="115"/>
      <c r="G13" s="216" t="s">
        <v>73</v>
      </c>
      <c r="H13" s="217"/>
      <c r="I13" s="217"/>
      <c r="J13" s="217"/>
      <c r="K13" s="218"/>
      <c r="L13" s="97"/>
    </row>
    <row r="14" spans="2:12" ht="23.25" customHeight="1">
      <c r="B14" s="92"/>
      <c r="C14" s="99">
        <v>3</v>
      </c>
      <c r="D14" s="221" t="s">
        <v>49</v>
      </c>
      <c r="E14" s="222"/>
      <c r="F14" s="115"/>
      <c r="G14" s="216" t="s">
        <v>73</v>
      </c>
      <c r="H14" s="217"/>
      <c r="I14" s="217"/>
      <c r="J14" s="217"/>
      <c r="K14" s="218"/>
      <c r="L14" s="97"/>
    </row>
    <row r="15" spans="2:12" ht="23.25" customHeight="1">
      <c r="B15" s="92"/>
      <c r="C15" s="99">
        <v>4</v>
      </c>
      <c r="D15" s="221" t="s">
        <v>50</v>
      </c>
      <c r="E15" s="222"/>
      <c r="F15" s="115"/>
      <c r="G15" s="216" t="s">
        <v>73</v>
      </c>
      <c r="H15" s="217"/>
      <c r="I15" s="217"/>
      <c r="J15" s="217"/>
      <c r="K15" s="218"/>
      <c r="L15" s="97"/>
    </row>
    <row r="16" spans="2:12" ht="23.25" customHeight="1">
      <c r="B16" s="92"/>
      <c r="C16" s="99">
        <v>5</v>
      </c>
      <c r="D16" s="221" t="s">
        <v>51</v>
      </c>
      <c r="E16" s="222"/>
      <c r="F16" s="115"/>
      <c r="G16" s="216" t="s">
        <v>73</v>
      </c>
      <c r="H16" s="217"/>
      <c r="I16" s="217"/>
      <c r="J16" s="217"/>
      <c r="K16" s="218"/>
      <c r="L16" s="97"/>
    </row>
    <row r="17" spans="2:15" ht="33.75" customHeight="1">
      <c r="B17" s="92"/>
      <c r="C17" s="99">
        <v>6</v>
      </c>
      <c r="D17" s="221" t="s">
        <v>52</v>
      </c>
      <c r="E17" s="222"/>
      <c r="F17" s="115"/>
      <c r="G17" s="216" t="s">
        <v>73</v>
      </c>
      <c r="H17" s="217"/>
      <c r="I17" s="217"/>
      <c r="J17" s="217"/>
      <c r="K17" s="218"/>
      <c r="L17" s="97"/>
    </row>
    <row r="18" spans="2:15" ht="23.25" customHeight="1">
      <c r="B18" s="92"/>
      <c r="C18" s="99">
        <v>7</v>
      </c>
      <c r="D18" s="221" t="s">
        <v>53</v>
      </c>
      <c r="E18" s="222"/>
      <c r="F18" s="115"/>
      <c r="G18" s="216" t="s">
        <v>73</v>
      </c>
      <c r="H18" s="217"/>
      <c r="I18" s="217"/>
      <c r="J18" s="217"/>
      <c r="K18" s="218"/>
      <c r="L18" s="97"/>
    </row>
    <row r="19" spans="2:15" ht="23.25" customHeight="1">
      <c r="B19" s="92"/>
      <c r="C19" s="99">
        <v>8</v>
      </c>
      <c r="D19" s="221" t="s">
        <v>54</v>
      </c>
      <c r="E19" s="222"/>
      <c r="F19" s="115"/>
      <c r="G19" s="216" t="s">
        <v>73</v>
      </c>
      <c r="H19" s="217"/>
      <c r="I19" s="217"/>
      <c r="J19" s="217"/>
      <c r="K19" s="218"/>
      <c r="L19" s="97"/>
    </row>
    <row r="20" spans="2:15" ht="23.25" customHeight="1">
      <c r="B20" s="92"/>
      <c r="C20" s="99">
        <v>9</v>
      </c>
      <c r="D20" s="221" t="s">
        <v>55</v>
      </c>
      <c r="E20" s="222"/>
      <c r="F20" s="115"/>
      <c r="G20" s="216" t="s">
        <v>73</v>
      </c>
      <c r="H20" s="217"/>
      <c r="I20" s="217"/>
      <c r="J20" s="217"/>
      <c r="K20" s="218"/>
      <c r="L20" s="97"/>
    </row>
    <row r="21" spans="2:15" ht="23.25" customHeight="1">
      <c r="B21" s="92"/>
      <c r="C21" s="99">
        <v>10</v>
      </c>
      <c r="D21" s="221" t="s">
        <v>56</v>
      </c>
      <c r="E21" s="222"/>
      <c r="F21" s="115"/>
      <c r="G21" s="216" t="s">
        <v>73</v>
      </c>
      <c r="H21" s="217"/>
      <c r="I21" s="217"/>
      <c r="J21" s="217"/>
      <c r="K21" s="218"/>
      <c r="L21" s="97"/>
    </row>
    <row r="22" spans="2:15" ht="23.25" customHeight="1">
      <c r="B22" s="92"/>
      <c r="C22" s="99">
        <v>11</v>
      </c>
      <c r="D22" s="221" t="s">
        <v>57</v>
      </c>
      <c r="E22" s="222"/>
      <c r="F22" s="115"/>
      <c r="G22" s="216" t="s">
        <v>73</v>
      </c>
      <c r="H22" s="217"/>
      <c r="I22" s="217"/>
      <c r="J22" s="217"/>
      <c r="K22" s="218"/>
      <c r="L22" s="97"/>
    </row>
    <row r="23" spans="2:15" ht="23.25" customHeight="1">
      <c r="B23" s="92"/>
      <c r="C23" s="99">
        <v>12</v>
      </c>
      <c r="D23" s="221" t="s">
        <v>58</v>
      </c>
      <c r="E23" s="222"/>
      <c r="F23" s="115"/>
      <c r="G23" s="216" t="s">
        <v>73</v>
      </c>
      <c r="H23" s="217"/>
      <c r="I23" s="217"/>
      <c r="J23" s="217"/>
      <c r="K23" s="218"/>
      <c r="L23" s="97"/>
    </row>
    <row r="24" spans="2:15" ht="23.25" customHeight="1">
      <c r="B24" s="92"/>
      <c r="C24" s="99">
        <v>13</v>
      </c>
      <c r="D24" s="221" t="s">
        <v>59</v>
      </c>
      <c r="E24" s="222"/>
      <c r="F24" s="115"/>
      <c r="G24" s="216" t="s">
        <v>73</v>
      </c>
      <c r="H24" s="217"/>
      <c r="I24" s="217"/>
      <c r="J24" s="217"/>
      <c r="K24" s="218"/>
      <c r="L24" s="97"/>
    </row>
    <row r="25" spans="2:15" ht="34.5" customHeight="1">
      <c r="B25" s="92"/>
      <c r="C25" s="99">
        <v>14</v>
      </c>
      <c r="D25" s="221" t="s">
        <v>62</v>
      </c>
      <c r="E25" s="222"/>
      <c r="F25" s="115"/>
      <c r="G25" s="216" t="s">
        <v>73</v>
      </c>
      <c r="H25" s="217"/>
      <c r="I25" s="217"/>
      <c r="J25" s="217"/>
      <c r="K25" s="218"/>
      <c r="L25" s="97"/>
    </row>
    <row r="26" spans="2:15" ht="27.95" customHeight="1">
      <c r="B26" s="92"/>
      <c r="C26" s="99">
        <v>15</v>
      </c>
      <c r="D26" s="221" t="s">
        <v>60</v>
      </c>
      <c r="E26" s="222"/>
      <c r="F26" s="115"/>
      <c r="G26" s="216" t="s">
        <v>73</v>
      </c>
      <c r="H26" s="217"/>
      <c r="I26" s="217"/>
      <c r="J26" s="217"/>
      <c r="K26" s="218"/>
      <c r="L26" s="97"/>
    </row>
    <row r="27" spans="2:15" ht="23.25" customHeight="1">
      <c r="B27" s="92"/>
      <c r="C27" s="99">
        <v>16</v>
      </c>
      <c r="D27" s="221" t="s">
        <v>61</v>
      </c>
      <c r="E27" s="222"/>
      <c r="F27" s="115"/>
      <c r="G27" s="216" t="s">
        <v>73</v>
      </c>
      <c r="H27" s="217"/>
      <c r="I27" s="217"/>
      <c r="J27" s="217"/>
      <c r="K27" s="218"/>
      <c r="L27" s="97"/>
    </row>
    <row r="28" spans="2:15" ht="15" customHeight="1">
      <c r="C28" s="148"/>
      <c r="D28" s="149"/>
      <c r="E28" s="149"/>
      <c r="F28" s="150"/>
      <c r="G28" s="151"/>
      <c r="H28" s="138"/>
      <c r="I28" s="138"/>
      <c r="J28" s="138"/>
      <c r="K28" s="139"/>
      <c r="L28" s="97"/>
    </row>
    <row r="29" spans="2:15" ht="27.75" customHeight="1">
      <c r="B29" s="92"/>
      <c r="C29" s="226" t="s">
        <v>156</v>
      </c>
      <c r="D29" s="227"/>
      <c r="E29" s="227"/>
      <c r="F29" s="228"/>
      <c r="L29" s="97"/>
    </row>
    <row r="30" spans="2:15" s="100" customFormat="1" ht="60" customHeight="1">
      <c r="C30" s="141"/>
      <c r="D30" s="142" t="s">
        <v>157</v>
      </c>
      <c r="E30" s="143" t="s">
        <v>158</v>
      </c>
      <c r="F30" s="137" t="s">
        <v>42</v>
      </c>
      <c r="G30" s="223" t="s">
        <v>43</v>
      </c>
      <c r="H30" s="224" t="s">
        <v>79</v>
      </c>
      <c r="I30" s="224" t="s">
        <v>80</v>
      </c>
      <c r="J30" s="224" t="s">
        <v>81</v>
      </c>
      <c r="K30" s="225" t="s">
        <v>82</v>
      </c>
      <c r="L30" s="97"/>
      <c r="M30" s="86"/>
      <c r="N30" s="86"/>
      <c r="O30" s="86"/>
    </row>
    <row r="31" spans="2:15" s="100" customFormat="1" ht="31.5">
      <c r="C31" s="99">
        <v>1</v>
      </c>
      <c r="D31" s="132" t="s">
        <v>83</v>
      </c>
      <c r="E31" s="144" t="s">
        <v>84</v>
      </c>
      <c r="F31" s="145"/>
      <c r="G31" s="216" t="s">
        <v>73</v>
      </c>
      <c r="H31" s="217"/>
      <c r="I31" s="217"/>
      <c r="J31" s="217"/>
      <c r="K31" s="218"/>
      <c r="L31" s="97"/>
      <c r="M31" s="86"/>
      <c r="N31" s="86"/>
      <c r="O31" s="86"/>
    </row>
    <row r="32" spans="2:15" s="100" customFormat="1" ht="31.5">
      <c r="C32" s="99">
        <v>2</v>
      </c>
      <c r="D32" s="132" t="s">
        <v>85</v>
      </c>
      <c r="E32" s="144" t="s">
        <v>86</v>
      </c>
      <c r="F32" s="145"/>
      <c r="G32" s="216" t="s">
        <v>73</v>
      </c>
      <c r="H32" s="217"/>
      <c r="I32" s="217"/>
      <c r="J32" s="217"/>
      <c r="K32" s="218"/>
      <c r="L32" s="97"/>
      <c r="M32" s="86"/>
      <c r="N32" s="86"/>
      <c r="O32" s="86"/>
    </row>
    <row r="33" spans="3:15" s="100" customFormat="1" ht="31.5">
      <c r="C33" s="99">
        <v>3</v>
      </c>
      <c r="D33" s="132" t="s">
        <v>87</v>
      </c>
      <c r="E33" s="144" t="s">
        <v>88</v>
      </c>
      <c r="F33" s="145"/>
      <c r="G33" s="216" t="s">
        <v>73</v>
      </c>
      <c r="H33" s="217"/>
      <c r="I33" s="217"/>
      <c r="J33" s="217"/>
      <c r="K33" s="218"/>
      <c r="L33" s="97"/>
      <c r="M33" s="86"/>
      <c r="N33" s="86"/>
      <c r="O33" s="86"/>
    </row>
    <row r="34" spans="3:15" s="100" customFormat="1">
      <c r="C34" s="99">
        <v>4</v>
      </c>
      <c r="D34" s="221" t="s">
        <v>89</v>
      </c>
      <c r="E34" s="222"/>
      <c r="F34" s="145"/>
      <c r="G34" s="216" t="s">
        <v>73</v>
      </c>
      <c r="H34" s="217"/>
      <c r="I34" s="217"/>
      <c r="J34" s="217"/>
      <c r="K34" s="218"/>
      <c r="L34" s="97"/>
      <c r="M34" s="86"/>
      <c r="N34" s="86"/>
      <c r="O34" s="86"/>
    </row>
    <row r="35" spans="3:15" s="100" customFormat="1" ht="31.5">
      <c r="C35" s="99">
        <v>5</v>
      </c>
      <c r="D35" s="132" t="s">
        <v>90</v>
      </c>
      <c r="E35" s="144" t="s">
        <v>91</v>
      </c>
      <c r="F35" s="145"/>
      <c r="G35" s="216" t="s">
        <v>73</v>
      </c>
      <c r="H35" s="217"/>
      <c r="I35" s="217"/>
      <c r="J35" s="217"/>
      <c r="K35" s="218"/>
      <c r="L35" s="97"/>
      <c r="M35" s="86"/>
      <c r="N35" s="86"/>
      <c r="O35" s="86"/>
    </row>
    <row r="36" spans="3:15" s="100" customFormat="1">
      <c r="C36" s="99">
        <v>6</v>
      </c>
      <c r="D36" s="221" t="s">
        <v>92</v>
      </c>
      <c r="E36" s="222"/>
      <c r="F36" s="145"/>
      <c r="G36" s="216" t="s">
        <v>73</v>
      </c>
      <c r="H36" s="217"/>
      <c r="I36" s="217"/>
      <c r="J36" s="217"/>
      <c r="K36" s="218"/>
      <c r="L36" s="97"/>
      <c r="M36" s="86"/>
      <c r="N36" s="86"/>
      <c r="O36" s="86"/>
    </row>
    <row r="37" spans="3:15" s="100" customFormat="1" ht="31.5">
      <c r="C37" s="99">
        <v>7</v>
      </c>
      <c r="D37" s="132" t="s">
        <v>93</v>
      </c>
      <c r="E37" s="144" t="s">
        <v>94</v>
      </c>
      <c r="F37" s="145"/>
      <c r="G37" s="216" t="s">
        <v>73</v>
      </c>
      <c r="H37" s="217"/>
      <c r="I37" s="217"/>
      <c r="J37" s="217"/>
      <c r="K37" s="218"/>
      <c r="L37" s="97"/>
      <c r="M37" s="86"/>
      <c r="N37" s="86"/>
      <c r="O37" s="86"/>
    </row>
    <row r="38" spans="3:15" s="100" customFormat="1">
      <c r="C38" s="99">
        <v>8</v>
      </c>
      <c r="D38" s="221" t="s">
        <v>95</v>
      </c>
      <c r="E38" s="222"/>
      <c r="F38" s="145"/>
      <c r="G38" s="216" t="s">
        <v>73</v>
      </c>
      <c r="H38" s="217"/>
      <c r="I38" s="217"/>
      <c r="J38" s="217"/>
      <c r="K38" s="218"/>
      <c r="L38" s="97"/>
      <c r="M38" s="86"/>
      <c r="N38" s="86"/>
      <c r="O38" s="86"/>
    </row>
    <row r="39" spans="3:15" s="100" customFormat="1" ht="31.5">
      <c r="C39" s="99">
        <v>9</v>
      </c>
      <c r="D39" s="132" t="s">
        <v>96</v>
      </c>
      <c r="E39" s="144" t="s">
        <v>97</v>
      </c>
      <c r="F39" s="145"/>
      <c r="G39" s="216" t="s">
        <v>73</v>
      </c>
      <c r="H39" s="217"/>
      <c r="I39" s="217"/>
      <c r="J39" s="217"/>
      <c r="K39" s="218"/>
      <c r="L39" s="97"/>
      <c r="M39" s="86"/>
      <c r="N39" s="86"/>
      <c r="O39" s="86"/>
    </row>
    <row r="40" spans="3:15" s="100" customFormat="1">
      <c r="C40" s="99">
        <v>10</v>
      </c>
      <c r="D40" s="221" t="s">
        <v>98</v>
      </c>
      <c r="E40" s="222"/>
      <c r="F40" s="145"/>
      <c r="G40" s="216" t="s">
        <v>73</v>
      </c>
      <c r="H40" s="217"/>
      <c r="I40" s="217"/>
      <c r="J40" s="217"/>
      <c r="K40" s="218"/>
      <c r="L40" s="97"/>
      <c r="M40" s="86"/>
      <c r="N40" s="86"/>
      <c r="O40" s="86"/>
    </row>
    <row r="41" spans="3:15" s="100" customFormat="1" ht="47.25">
      <c r="C41" s="99">
        <v>11</v>
      </c>
      <c r="D41" s="132" t="s">
        <v>99</v>
      </c>
      <c r="E41" s="144" t="s">
        <v>100</v>
      </c>
      <c r="F41" s="145"/>
      <c r="G41" s="216" t="s">
        <v>73</v>
      </c>
      <c r="H41" s="217"/>
      <c r="I41" s="217"/>
      <c r="J41" s="217"/>
      <c r="K41" s="218"/>
      <c r="L41" s="97"/>
      <c r="M41" s="86"/>
      <c r="N41" s="86"/>
      <c r="O41" s="86"/>
    </row>
    <row r="42" spans="3:15" s="100" customFormat="1" ht="47.25">
      <c r="C42" s="99">
        <v>12</v>
      </c>
      <c r="D42" s="132" t="s">
        <v>101</v>
      </c>
      <c r="E42" s="144" t="s">
        <v>102</v>
      </c>
      <c r="F42" s="145"/>
      <c r="G42" s="216" t="s">
        <v>73</v>
      </c>
      <c r="H42" s="217"/>
      <c r="I42" s="217"/>
      <c r="J42" s="217"/>
      <c r="K42" s="218"/>
      <c r="L42" s="97"/>
      <c r="M42" s="86"/>
      <c r="N42" s="86"/>
      <c r="O42" s="86"/>
    </row>
    <row r="43" spans="3:15" s="100" customFormat="1" ht="31.5">
      <c r="C43" s="99">
        <v>13</v>
      </c>
      <c r="D43" s="132" t="s">
        <v>103</v>
      </c>
      <c r="E43" s="144" t="s">
        <v>104</v>
      </c>
      <c r="F43" s="145"/>
      <c r="G43" s="216" t="s">
        <v>73</v>
      </c>
      <c r="H43" s="217"/>
      <c r="I43" s="217"/>
      <c r="J43" s="217"/>
      <c r="K43" s="218"/>
      <c r="L43" s="97"/>
      <c r="M43" s="86"/>
      <c r="N43" s="86"/>
      <c r="O43" s="86"/>
    </row>
    <row r="44" spans="3:15" s="100" customFormat="1" ht="31.5">
      <c r="C44" s="99">
        <v>14</v>
      </c>
      <c r="D44" s="132" t="s">
        <v>105</v>
      </c>
      <c r="E44" s="144" t="s">
        <v>106</v>
      </c>
      <c r="F44" s="145"/>
      <c r="G44" s="216" t="s">
        <v>73</v>
      </c>
      <c r="H44" s="217"/>
      <c r="I44" s="217"/>
      <c r="J44" s="217"/>
      <c r="K44" s="218"/>
      <c r="L44" s="97"/>
      <c r="M44" s="86"/>
      <c r="N44" s="86"/>
      <c r="O44" s="86"/>
    </row>
    <row r="45" spans="3:15" s="100" customFormat="1" ht="31.5">
      <c r="C45" s="99">
        <v>15</v>
      </c>
      <c r="D45" s="132" t="s">
        <v>107</v>
      </c>
      <c r="E45" s="144" t="s">
        <v>108</v>
      </c>
      <c r="F45" s="145"/>
      <c r="G45" s="216" t="s">
        <v>73</v>
      </c>
      <c r="H45" s="217"/>
      <c r="I45" s="217"/>
      <c r="J45" s="217"/>
      <c r="K45" s="218"/>
      <c r="L45" s="97"/>
      <c r="M45" s="86"/>
      <c r="N45" s="86"/>
      <c r="O45" s="86"/>
    </row>
    <row r="46" spans="3:15" s="100" customFormat="1" ht="31.5">
      <c r="C46" s="99">
        <v>16</v>
      </c>
      <c r="D46" s="132" t="s">
        <v>109</v>
      </c>
      <c r="E46" s="144" t="s">
        <v>110</v>
      </c>
      <c r="F46" s="145"/>
      <c r="G46" s="216" t="s">
        <v>73</v>
      </c>
      <c r="H46" s="217"/>
      <c r="I46" s="217"/>
      <c r="J46" s="217"/>
      <c r="K46" s="218"/>
      <c r="L46" s="97"/>
      <c r="M46" s="86"/>
      <c r="N46" s="86"/>
      <c r="O46" s="86"/>
    </row>
    <row r="47" spans="3:15" s="100" customFormat="1" ht="31.5">
      <c r="C47" s="99">
        <v>17</v>
      </c>
      <c r="D47" s="132" t="s">
        <v>111</v>
      </c>
      <c r="E47" s="144" t="s">
        <v>112</v>
      </c>
      <c r="F47" s="145"/>
      <c r="G47" s="216" t="s">
        <v>73</v>
      </c>
      <c r="H47" s="217"/>
      <c r="I47" s="217"/>
      <c r="J47" s="217"/>
      <c r="K47" s="218"/>
      <c r="L47" s="97"/>
      <c r="M47" s="86"/>
      <c r="N47" s="86"/>
      <c r="O47" s="86"/>
    </row>
    <row r="48" spans="3:15" s="100" customFormat="1" ht="31.5">
      <c r="C48" s="99">
        <v>18</v>
      </c>
      <c r="D48" s="132" t="s">
        <v>113</v>
      </c>
      <c r="E48" s="144" t="s">
        <v>114</v>
      </c>
      <c r="F48" s="145"/>
      <c r="G48" s="216" t="s">
        <v>73</v>
      </c>
      <c r="H48" s="217"/>
      <c r="I48" s="217"/>
      <c r="J48" s="217"/>
      <c r="K48" s="218"/>
      <c r="L48" s="97"/>
      <c r="M48" s="86"/>
      <c r="N48" s="86"/>
      <c r="O48" s="86"/>
    </row>
    <row r="49" spans="3:15" s="100" customFormat="1" ht="31.5">
      <c r="C49" s="99">
        <v>19</v>
      </c>
      <c r="D49" s="132" t="s">
        <v>115</v>
      </c>
      <c r="E49" s="144" t="s">
        <v>116</v>
      </c>
      <c r="F49" s="145"/>
      <c r="G49" s="216" t="s">
        <v>73</v>
      </c>
      <c r="H49" s="217"/>
      <c r="I49" s="217"/>
      <c r="J49" s="217"/>
      <c r="K49" s="218"/>
      <c r="L49" s="97"/>
      <c r="M49" s="86"/>
      <c r="N49" s="86"/>
      <c r="O49" s="86"/>
    </row>
    <row r="50" spans="3:15" s="100" customFormat="1" ht="31.5">
      <c r="C50" s="99">
        <v>20</v>
      </c>
      <c r="D50" s="132" t="s">
        <v>117</v>
      </c>
      <c r="E50" s="144" t="s">
        <v>118</v>
      </c>
      <c r="F50" s="145"/>
      <c r="G50" s="216" t="s">
        <v>73</v>
      </c>
      <c r="H50" s="217"/>
      <c r="I50" s="217"/>
      <c r="J50" s="217"/>
      <c r="K50" s="218"/>
      <c r="L50" s="97"/>
      <c r="M50" s="86"/>
      <c r="N50" s="86"/>
      <c r="O50" s="86"/>
    </row>
    <row r="51" spans="3:15" s="100" customFormat="1" ht="31.5">
      <c r="C51" s="99">
        <v>21</v>
      </c>
      <c r="D51" s="132" t="s">
        <v>119</v>
      </c>
      <c r="E51" s="144" t="s">
        <v>120</v>
      </c>
      <c r="F51" s="145"/>
      <c r="G51" s="216" t="s">
        <v>73</v>
      </c>
      <c r="H51" s="217"/>
      <c r="I51" s="217"/>
      <c r="J51" s="217"/>
      <c r="K51" s="218"/>
      <c r="L51" s="97"/>
      <c r="M51" s="86"/>
      <c r="N51" s="86"/>
      <c r="O51" s="86"/>
    </row>
    <row r="52" spans="3:15" s="100" customFormat="1" ht="31.5">
      <c r="C52" s="99">
        <v>22</v>
      </c>
      <c r="D52" s="132" t="s">
        <v>121</v>
      </c>
      <c r="E52" s="144" t="s">
        <v>122</v>
      </c>
      <c r="F52" s="145"/>
      <c r="G52" s="216" t="s">
        <v>73</v>
      </c>
      <c r="H52" s="217"/>
      <c r="I52" s="217"/>
      <c r="J52" s="217"/>
      <c r="K52" s="218"/>
      <c r="L52" s="97"/>
      <c r="M52" s="86"/>
      <c r="N52" s="86"/>
      <c r="O52" s="86"/>
    </row>
    <row r="53" spans="3:15" s="100" customFormat="1" ht="31.5">
      <c r="C53" s="99">
        <v>23</v>
      </c>
      <c r="D53" s="132" t="s">
        <v>123</v>
      </c>
      <c r="E53" s="144" t="s">
        <v>124</v>
      </c>
      <c r="F53" s="145"/>
      <c r="G53" s="216" t="s">
        <v>73</v>
      </c>
      <c r="H53" s="217"/>
      <c r="I53" s="217"/>
      <c r="J53" s="217"/>
      <c r="K53" s="218"/>
      <c r="L53" s="97"/>
      <c r="M53" s="86"/>
      <c r="N53" s="86"/>
      <c r="O53" s="86"/>
    </row>
    <row r="54" spans="3:15" s="100" customFormat="1" ht="31.5">
      <c r="C54" s="99">
        <v>24</v>
      </c>
      <c r="D54" s="132" t="s">
        <v>125</v>
      </c>
      <c r="E54" s="144" t="s">
        <v>126</v>
      </c>
      <c r="F54" s="145"/>
      <c r="G54" s="216" t="s">
        <v>73</v>
      </c>
      <c r="H54" s="217"/>
      <c r="I54" s="217"/>
      <c r="J54" s="217"/>
      <c r="K54" s="218"/>
      <c r="L54" s="97"/>
      <c r="M54" s="86"/>
      <c r="N54" s="86"/>
      <c r="O54" s="86"/>
    </row>
    <row r="55" spans="3:15" s="100" customFormat="1" ht="31.5">
      <c r="C55" s="99">
        <v>25</v>
      </c>
      <c r="D55" s="132" t="s">
        <v>127</v>
      </c>
      <c r="E55" s="144" t="s">
        <v>128</v>
      </c>
      <c r="F55" s="145"/>
      <c r="G55" s="216" t="s">
        <v>73</v>
      </c>
      <c r="H55" s="217"/>
      <c r="I55" s="217"/>
      <c r="J55" s="217"/>
      <c r="K55" s="218"/>
      <c r="L55" s="97"/>
      <c r="M55" s="86"/>
      <c r="N55" s="86"/>
      <c r="O55" s="86"/>
    </row>
    <row r="56" spans="3:15" s="100" customFormat="1">
      <c r="C56" s="99">
        <v>26</v>
      </c>
      <c r="D56" s="221" t="s">
        <v>129</v>
      </c>
      <c r="E56" s="222"/>
      <c r="F56" s="145"/>
      <c r="G56" s="216" t="s">
        <v>73</v>
      </c>
      <c r="H56" s="217"/>
      <c r="I56" s="217"/>
      <c r="J56" s="217"/>
      <c r="K56" s="218"/>
      <c r="L56" s="97"/>
      <c r="M56" s="86"/>
      <c r="N56" s="86"/>
      <c r="O56" s="86"/>
    </row>
    <row r="57" spans="3:15" s="100" customFormat="1" ht="31.5">
      <c r="C57" s="99">
        <v>27</v>
      </c>
      <c r="D57" s="132" t="s">
        <v>130</v>
      </c>
      <c r="E57" s="144" t="s">
        <v>131</v>
      </c>
      <c r="F57" s="145"/>
      <c r="G57" s="216" t="s">
        <v>73</v>
      </c>
      <c r="H57" s="217"/>
      <c r="I57" s="217"/>
      <c r="J57" s="217"/>
      <c r="K57" s="218"/>
      <c r="L57" s="97"/>
      <c r="M57" s="86"/>
      <c r="N57" s="86"/>
      <c r="O57" s="86"/>
    </row>
    <row r="58" spans="3:15" s="100" customFormat="1">
      <c r="C58" s="99">
        <v>28</v>
      </c>
      <c r="D58" s="221" t="s">
        <v>132</v>
      </c>
      <c r="E58" s="222"/>
      <c r="F58" s="145"/>
      <c r="G58" s="216" t="s">
        <v>73</v>
      </c>
      <c r="H58" s="217"/>
      <c r="I58" s="217"/>
      <c r="J58" s="217"/>
      <c r="K58" s="218"/>
      <c r="L58" s="97"/>
      <c r="M58" s="86"/>
      <c r="N58" s="86"/>
      <c r="O58" s="86"/>
    </row>
    <row r="59" spans="3:15" s="100" customFormat="1">
      <c r="C59" s="99">
        <v>29</v>
      </c>
      <c r="D59" s="221" t="s">
        <v>133</v>
      </c>
      <c r="E59" s="222"/>
      <c r="F59" s="145"/>
      <c r="G59" s="216" t="s">
        <v>73</v>
      </c>
      <c r="H59" s="217"/>
      <c r="I59" s="217"/>
      <c r="J59" s="217"/>
      <c r="K59" s="218"/>
      <c r="L59" s="97"/>
      <c r="M59" s="86"/>
      <c r="N59" s="86"/>
      <c r="O59" s="86"/>
    </row>
    <row r="60" spans="3:15" s="100" customFormat="1" ht="31.5">
      <c r="C60" s="99">
        <v>30</v>
      </c>
      <c r="D60" s="132" t="s">
        <v>134</v>
      </c>
      <c r="E60" s="144" t="s">
        <v>135</v>
      </c>
      <c r="F60" s="145"/>
      <c r="G60" s="216" t="s">
        <v>73</v>
      </c>
      <c r="H60" s="217"/>
      <c r="I60" s="217"/>
      <c r="J60" s="217"/>
      <c r="K60" s="218"/>
      <c r="L60" s="97"/>
      <c r="M60" s="86"/>
      <c r="N60" s="86"/>
      <c r="O60" s="86"/>
    </row>
    <row r="61" spans="3:15" s="100" customFormat="1">
      <c r="C61" s="99">
        <v>31</v>
      </c>
      <c r="D61" s="221" t="s">
        <v>129</v>
      </c>
      <c r="E61" s="222"/>
      <c r="F61" s="145"/>
      <c r="G61" s="216" t="s">
        <v>73</v>
      </c>
      <c r="H61" s="217"/>
      <c r="I61" s="217"/>
      <c r="J61" s="217"/>
      <c r="K61" s="218"/>
      <c r="L61" s="97"/>
      <c r="M61" s="86"/>
      <c r="N61" s="86"/>
      <c r="O61" s="86"/>
    </row>
    <row r="62" spans="3:15" s="100" customFormat="1" ht="31.5">
      <c r="C62" s="99">
        <v>32</v>
      </c>
      <c r="D62" s="132" t="s">
        <v>136</v>
      </c>
      <c r="E62" s="144" t="s">
        <v>137</v>
      </c>
      <c r="F62" s="145"/>
      <c r="G62" s="216" t="s">
        <v>73</v>
      </c>
      <c r="H62" s="217"/>
      <c r="I62" s="217"/>
      <c r="J62" s="217"/>
      <c r="K62" s="218"/>
      <c r="L62" s="97"/>
      <c r="M62" s="86"/>
      <c r="N62" s="86"/>
      <c r="O62" s="86"/>
    </row>
    <row r="63" spans="3:15" s="100" customFormat="1">
      <c r="C63" s="99">
        <v>33</v>
      </c>
      <c r="D63" s="221" t="s">
        <v>138</v>
      </c>
      <c r="E63" s="222"/>
      <c r="F63" s="145"/>
      <c r="G63" s="216" t="s">
        <v>73</v>
      </c>
      <c r="H63" s="217"/>
      <c r="I63" s="217"/>
      <c r="J63" s="217"/>
      <c r="K63" s="218"/>
      <c r="L63" s="97"/>
      <c r="M63" s="86"/>
      <c r="N63" s="86"/>
      <c r="O63" s="86"/>
    </row>
    <row r="64" spans="3:15" s="100" customFormat="1">
      <c r="C64" s="99">
        <v>34</v>
      </c>
      <c r="D64" s="221" t="s">
        <v>139</v>
      </c>
      <c r="E64" s="222"/>
      <c r="F64" s="145"/>
      <c r="G64" s="216" t="s">
        <v>73</v>
      </c>
      <c r="H64" s="217"/>
      <c r="I64" s="217"/>
      <c r="J64" s="217"/>
      <c r="K64" s="218"/>
      <c r="L64" s="97"/>
      <c r="M64" s="86"/>
      <c r="N64" s="86"/>
      <c r="O64" s="86"/>
    </row>
    <row r="65" spans="1:15" s="100" customFormat="1" ht="31.5">
      <c r="C65" s="99">
        <v>35</v>
      </c>
      <c r="D65" s="132" t="s">
        <v>140</v>
      </c>
      <c r="E65" s="144" t="s">
        <v>141</v>
      </c>
      <c r="F65" s="145"/>
      <c r="G65" s="216" t="s">
        <v>73</v>
      </c>
      <c r="H65" s="217"/>
      <c r="I65" s="217"/>
      <c r="J65" s="217"/>
      <c r="K65" s="218"/>
      <c r="L65" s="97"/>
      <c r="M65" s="86"/>
      <c r="N65" s="86"/>
      <c r="O65" s="86"/>
    </row>
    <row r="66" spans="1:15" s="100" customFormat="1" ht="31.5">
      <c r="C66" s="99">
        <v>36</v>
      </c>
      <c r="D66" s="132" t="s">
        <v>142</v>
      </c>
      <c r="E66" s="144" t="s">
        <v>143</v>
      </c>
      <c r="F66" s="145"/>
      <c r="G66" s="216" t="s">
        <v>73</v>
      </c>
      <c r="H66" s="217"/>
      <c r="I66" s="217"/>
      <c r="J66" s="217"/>
      <c r="K66" s="218"/>
      <c r="L66" s="97"/>
      <c r="M66" s="86"/>
      <c r="N66" s="86"/>
      <c r="O66" s="86"/>
    </row>
    <row r="67" spans="1:15" s="100" customFormat="1" ht="31.5">
      <c r="C67" s="99">
        <v>37</v>
      </c>
      <c r="D67" s="132" t="s">
        <v>144</v>
      </c>
      <c r="E67" s="144" t="s">
        <v>145</v>
      </c>
      <c r="F67" s="145"/>
      <c r="G67" s="216" t="s">
        <v>73</v>
      </c>
      <c r="H67" s="217"/>
      <c r="I67" s="217"/>
      <c r="J67" s="217"/>
      <c r="K67" s="218"/>
      <c r="L67" s="97"/>
      <c r="M67" s="86"/>
      <c r="N67" s="86"/>
      <c r="O67" s="86"/>
    </row>
    <row r="68" spans="1:15" s="100" customFormat="1">
      <c r="C68" s="99">
        <v>38</v>
      </c>
      <c r="D68" s="221" t="s">
        <v>146</v>
      </c>
      <c r="E68" s="222"/>
      <c r="F68" s="145"/>
      <c r="G68" s="216" t="s">
        <v>73</v>
      </c>
      <c r="H68" s="217"/>
      <c r="I68" s="217"/>
      <c r="J68" s="217"/>
      <c r="K68" s="218"/>
      <c r="L68" s="97"/>
      <c r="M68" s="86"/>
      <c r="N68" s="86"/>
      <c r="O68" s="86"/>
    </row>
    <row r="69" spans="1:15" s="100" customFormat="1">
      <c r="C69" s="99">
        <v>39</v>
      </c>
      <c r="D69" s="221" t="s">
        <v>147</v>
      </c>
      <c r="E69" s="222"/>
      <c r="F69" s="145"/>
      <c r="G69" s="216" t="s">
        <v>73</v>
      </c>
      <c r="H69" s="217"/>
      <c r="I69" s="217"/>
      <c r="J69" s="217"/>
      <c r="K69" s="218"/>
      <c r="L69" s="97"/>
      <c r="M69" s="86"/>
      <c r="N69" s="86"/>
      <c r="O69" s="86"/>
    </row>
    <row r="70" spans="1:15" s="100" customFormat="1" ht="31.5">
      <c r="C70" s="99">
        <v>40</v>
      </c>
      <c r="D70" s="132" t="s">
        <v>148</v>
      </c>
      <c r="E70" s="144" t="s">
        <v>149</v>
      </c>
      <c r="F70" s="145"/>
      <c r="G70" s="216" t="s">
        <v>73</v>
      </c>
      <c r="H70" s="217"/>
      <c r="I70" s="217"/>
      <c r="J70" s="217"/>
      <c r="K70" s="218"/>
      <c r="L70" s="97"/>
      <c r="M70" s="86"/>
      <c r="N70" s="86"/>
      <c r="O70" s="86"/>
    </row>
    <row r="71" spans="1:15" s="100" customFormat="1" ht="31.5">
      <c r="C71" s="99">
        <v>41</v>
      </c>
      <c r="D71" s="132" t="s">
        <v>150</v>
      </c>
      <c r="E71" s="144" t="s">
        <v>151</v>
      </c>
      <c r="F71" s="145"/>
      <c r="G71" s="216" t="s">
        <v>73</v>
      </c>
      <c r="H71" s="217"/>
      <c r="I71" s="217"/>
      <c r="J71" s="217"/>
      <c r="K71" s="218"/>
      <c r="L71" s="97"/>
      <c r="M71" s="86"/>
      <c r="N71" s="86"/>
      <c r="O71" s="86"/>
    </row>
    <row r="72" spans="1:15" s="100" customFormat="1" ht="31.5">
      <c r="C72" s="116">
        <v>42</v>
      </c>
      <c r="D72" s="133" t="s">
        <v>152</v>
      </c>
      <c r="E72" s="146" t="s">
        <v>153</v>
      </c>
      <c r="F72" s="147"/>
      <c r="G72" s="216" t="s">
        <v>73</v>
      </c>
      <c r="H72" s="217"/>
      <c r="I72" s="217"/>
      <c r="J72" s="217"/>
      <c r="K72" s="218"/>
      <c r="L72" s="97"/>
      <c r="M72" s="86"/>
      <c r="N72" s="86"/>
      <c r="O72" s="86"/>
    </row>
    <row r="73" spans="1:15" ht="16.5" thickBot="1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3"/>
    </row>
  </sheetData>
  <mergeCells count="95">
    <mergeCell ref="C4:D4"/>
    <mergeCell ref="F4:K4"/>
    <mergeCell ref="C10:F10"/>
    <mergeCell ref="G11:K11"/>
    <mergeCell ref="C11:E11"/>
    <mergeCell ref="G12:K12"/>
    <mergeCell ref="G13:K13"/>
    <mergeCell ref="G14:K14"/>
    <mergeCell ref="G15:K15"/>
    <mergeCell ref="C7:K7"/>
    <mergeCell ref="G16:K16"/>
    <mergeCell ref="G17:K17"/>
    <mergeCell ref="G18:K18"/>
    <mergeCell ref="G19:K19"/>
    <mergeCell ref="G20:K20"/>
    <mergeCell ref="G21:K21"/>
    <mergeCell ref="G27:K27"/>
    <mergeCell ref="G22:K22"/>
    <mergeCell ref="G23:K23"/>
    <mergeCell ref="G24:K24"/>
    <mergeCell ref="G25:K25"/>
    <mergeCell ref="G26:K26"/>
    <mergeCell ref="D17:E17"/>
    <mergeCell ref="D18:E18"/>
    <mergeCell ref="D19:E19"/>
    <mergeCell ref="D20:E20"/>
    <mergeCell ref="D26:E26"/>
    <mergeCell ref="D12:E12"/>
    <mergeCell ref="D13:E13"/>
    <mergeCell ref="D14:E14"/>
    <mergeCell ref="D15:E15"/>
    <mergeCell ref="D16:E16"/>
    <mergeCell ref="D27:E27"/>
    <mergeCell ref="D34:E34"/>
    <mergeCell ref="D21:E21"/>
    <mergeCell ref="D22:E22"/>
    <mergeCell ref="D23:E23"/>
    <mergeCell ref="D24:E24"/>
    <mergeCell ref="D25:E25"/>
    <mergeCell ref="C29:F29"/>
    <mergeCell ref="D36:E36"/>
    <mergeCell ref="D38:E38"/>
    <mergeCell ref="D40:E40"/>
    <mergeCell ref="D56:E56"/>
    <mergeCell ref="D58:E58"/>
    <mergeCell ref="D59:E59"/>
    <mergeCell ref="D61:E61"/>
    <mergeCell ref="D63:E63"/>
    <mergeCell ref="D64:E64"/>
    <mergeCell ref="D68:E68"/>
    <mergeCell ref="D69:E69"/>
    <mergeCell ref="G30:K30"/>
    <mergeCell ref="G31:K31"/>
    <mergeCell ref="G32:K32"/>
    <mergeCell ref="G33:K33"/>
    <mergeCell ref="G34:K34"/>
    <mergeCell ref="G35:K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7:K57"/>
    <mergeCell ref="G58:K58"/>
    <mergeCell ref="G59:K59"/>
    <mergeCell ref="G50:K50"/>
    <mergeCell ref="G51:K51"/>
    <mergeCell ref="G52:K52"/>
    <mergeCell ref="G53:K53"/>
    <mergeCell ref="G54:K54"/>
    <mergeCell ref="G70:K70"/>
    <mergeCell ref="G71:K71"/>
    <mergeCell ref="G72:K72"/>
    <mergeCell ref="E2:L2"/>
    <mergeCell ref="G65:K65"/>
    <mergeCell ref="G66:K66"/>
    <mergeCell ref="G67:K67"/>
    <mergeCell ref="G68:K68"/>
    <mergeCell ref="G69:K69"/>
    <mergeCell ref="G60:K60"/>
    <mergeCell ref="G61:K61"/>
    <mergeCell ref="G62:K62"/>
    <mergeCell ref="G63:K63"/>
    <mergeCell ref="G64:K64"/>
    <mergeCell ref="G55:K55"/>
    <mergeCell ref="G56:K56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B1:H87"/>
  <sheetViews>
    <sheetView showGridLines="0" topLeftCell="A31" zoomScale="77" zoomScaleNormal="392" workbookViewId="0">
      <selection activeCell="D3" sqref="D3"/>
    </sheetView>
  </sheetViews>
  <sheetFormatPr baseColWidth="10" defaultColWidth="9.75" defaultRowHeight="15.75"/>
  <cols>
    <col min="1" max="1" width="0.75" style="86" customWidth="1"/>
    <col min="2" max="2" width="1.75" style="86" customWidth="1"/>
    <col min="3" max="3" width="6.75" style="86" customWidth="1"/>
    <col min="4" max="4" width="62.75" style="86" customWidth="1"/>
    <col min="5" max="5" width="18.25" style="86" customWidth="1"/>
    <col min="6" max="6" width="12.75" style="86" customWidth="1"/>
    <col min="7" max="7" width="17.875" style="86" customWidth="1"/>
    <col min="8" max="8" width="2" style="86" customWidth="1"/>
    <col min="9" max="9" width="9.75" style="86"/>
    <col min="10" max="10" width="11" style="86" customWidth="1"/>
    <col min="11" max="16384" width="9.75" style="86"/>
  </cols>
  <sheetData>
    <row r="1" spans="2:8" ht="5.65" customHeight="1" thickBot="1"/>
    <row r="2" spans="2:8" ht="75.75" customHeight="1" thickBot="1">
      <c r="B2" s="87"/>
      <c r="C2" s="88"/>
      <c r="D2" s="219" t="s">
        <v>165</v>
      </c>
      <c r="E2" s="219"/>
      <c r="F2" s="219"/>
      <c r="G2" s="219"/>
      <c r="H2" s="220"/>
    </row>
    <row r="3" spans="2:8" ht="9.75" customHeight="1">
      <c r="B3" s="89"/>
      <c r="C3" s="90"/>
      <c r="D3" s="90"/>
      <c r="E3" s="90"/>
      <c r="F3" s="90"/>
      <c r="G3" s="90"/>
      <c r="H3" s="91"/>
    </row>
    <row r="4" spans="2:8" ht="23.65" customHeight="1">
      <c r="B4" s="92"/>
      <c r="C4" s="230" t="s">
        <v>0</v>
      </c>
      <c r="D4" s="230"/>
      <c r="E4" s="237">
        <f>'[1]DPFG Lot1'!E4</f>
        <v>0</v>
      </c>
      <c r="F4" s="237"/>
      <c r="G4" s="237"/>
      <c r="H4" s="93"/>
    </row>
    <row r="5" spans="2:8" ht="6" customHeight="1">
      <c r="B5" s="92"/>
      <c r="C5" s="94"/>
      <c r="D5" s="94"/>
      <c r="E5" s="94"/>
      <c r="F5" s="94"/>
      <c r="G5" s="95"/>
      <c r="H5" s="93"/>
    </row>
    <row r="6" spans="2:8" ht="21.75" customHeight="1">
      <c r="B6" s="92"/>
      <c r="C6" s="104" t="s">
        <v>33</v>
      </c>
      <c r="D6" s="105"/>
      <c r="E6" s="105"/>
      <c r="F6" s="105"/>
      <c r="G6" s="105"/>
      <c r="H6" s="93"/>
    </row>
    <row r="7" spans="2:8" ht="22.5" customHeight="1">
      <c r="B7" s="92"/>
      <c r="C7" s="238" t="s">
        <v>34</v>
      </c>
      <c r="D7" s="238"/>
      <c r="E7" s="238"/>
      <c r="F7" s="238"/>
      <c r="G7" s="238"/>
      <c r="H7" s="93"/>
    </row>
    <row r="8" spans="2:8" ht="10.5" customHeight="1">
      <c r="B8" s="92"/>
      <c r="H8" s="97"/>
    </row>
    <row r="9" spans="2:8" ht="7.5" customHeight="1">
      <c r="B9" s="92"/>
      <c r="H9" s="97"/>
    </row>
    <row r="10" spans="2:8" ht="22.5" customHeight="1">
      <c r="B10" s="92"/>
      <c r="C10" s="241" t="s">
        <v>40</v>
      </c>
      <c r="D10" s="242"/>
      <c r="E10" s="242"/>
      <c r="F10" s="242"/>
      <c r="G10" s="243"/>
      <c r="H10" s="97"/>
    </row>
    <row r="11" spans="2:8" ht="22.5" customHeight="1">
      <c r="B11" s="92"/>
      <c r="C11" s="244" t="s">
        <v>155</v>
      </c>
      <c r="D11" s="245"/>
      <c r="E11" s="245"/>
      <c r="F11" s="245"/>
      <c r="G11" s="246"/>
      <c r="H11" s="97"/>
    </row>
    <row r="12" spans="2:8">
      <c r="B12" s="92"/>
      <c r="C12" s="116">
        <v>1</v>
      </c>
      <c r="D12" s="131" t="str">
        <f>BPU!D12</f>
        <v>MSIC Meetings</v>
      </c>
      <c r="E12" s="122">
        <f>BPU!F12</f>
        <v>0</v>
      </c>
      <c r="F12" s="134">
        <v>4</v>
      </c>
      <c r="G12" s="123">
        <f>E12*F12</f>
        <v>0</v>
      </c>
      <c r="H12" s="97"/>
    </row>
    <row r="13" spans="2:8">
      <c r="B13" s="92"/>
      <c r="C13" s="116">
        <v>2</v>
      </c>
      <c r="D13" s="131" t="str">
        <f>BPU!D13</f>
        <v>Regular Technical Meetings with GhLAS Agencies</v>
      </c>
      <c r="E13" s="122">
        <f>BPU!F13</f>
        <v>0</v>
      </c>
      <c r="F13" s="135">
        <v>15</v>
      </c>
      <c r="G13" s="123">
        <f t="shared" ref="G13:G27" si="0">E13*F13</f>
        <v>0</v>
      </c>
      <c r="H13" s="97"/>
    </row>
    <row r="14" spans="2:8" ht="31.5">
      <c r="B14" s="92"/>
      <c r="C14" s="116">
        <v>3</v>
      </c>
      <c r="D14" s="131" t="str">
        <f>BPU!D14</f>
        <v>Training of FC officers to use the system/portals developed for the operation of the GhLAS</v>
      </c>
      <c r="E14" s="122">
        <f>BPU!F14</f>
        <v>0</v>
      </c>
      <c r="F14" s="135">
        <v>18</v>
      </c>
      <c r="G14" s="123">
        <f t="shared" si="0"/>
        <v>0</v>
      </c>
      <c r="H14" s="97"/>
    </row>
    <row r="15" spans="2:8" ht="31.5">
      <c r="B15" s="92"/>
      <c r="C15" s="116">
        <v>4</v>
      </c>
      <c r="D15" s="131" t="str">
        <f>BPU!D15</f>
        <v>Training of Industry to use the system/portals developed for the operation of the GhLAS</v>
      </c>
      <c r="E15" s="122">
        <f>BPU!F15</f>
        <v>0</v>
      </c>
      <c r="F15" s="135">
        <v>5</v>
      </c>
      <c r="G15" s="123">
        <f t="shared" si="0"/>
        <v>0</v>
      </c>
      <c r="H15" s="97"/>
    </row>
    <row r="16" spans="2:8">
      <c r="B16" s="92"/>
      <c r="C16" s="116">
        <v>5</v>
      </c>
      <c r="D16" s="131" t="str">
        <f>BPU!D16</f>
        <v xml:space="preserve">Training of data reconciliation officers of the TVD </v>
      </c>
      <c r="E16" s="122">
        <f>BPU!F16</f>
        <v>0</v>
      </c>
      <c r="F16" s="135">
        <v>4</v>
      </c>
      <c r="G16" s="123">
        <f t="shared" si="0"/>
        <v>0</v>
      </c>
      <c r="H16" s="97"/>
    </row>
    <row r="17" spans="2:8" ht="31.5">
      <c r="B17" s="92"/>
      <c r="C17" s="116">
        <v>6</v>
      </c>
      <c r="D17" s="131" t="str">
        <f>BPU!D17</f>
        <v xml:space="preserve">Traing of FC operational Staff operational staff on Corrective Actions Requests closure and Compliant Procedures </v>
      </c>
      <c r="E17" s="122">
        <f>BPU!F17</f>
        <v>0</v>
      </c>
      <c r="F17" s="135">
        <v>2</v>
      </c>
      <c r="G17" s="123">
        <f t="shared" si="0"/>
        <v>0</v>
      </c>
      <c r="H17" s="97"/>
    </row>
    <row r="18" spans="2:8" ht="31.5">
      <c r="B18" s="92"/>
      <c r="C18" s="116">
        <v>7</v>
      </c>
      <c r="D18" s="131" t="str">
        <f>BPU!D18</f>
        <v xml:space="preserve">Training of industry  on Corrective Actions Requests closure and Compliant Procedures </v>
      </c>
      <c r="E18" s="122">
        <f>BPU!F18</f>
        <v>0</v>
      </c>
      <c r="F18" s="135">
        <v>4</v>
      </c>
      <c r="G18" s="123">
        <f t="shared" si="0"/>
        <v>0</v>
      </c>
      <c r="H18" s="97"/>
    </row>
    <row r="19" spans="2:8">
      <c r="B19" s="92"/>
      <c r="C19" s="116">
        <v>8</v>
      </c>
      <c r="D19" s="131" t="str">
        <f>BPU!D19</f>
        <v>Training of DolMAG, on the GhLAS</v>
      </c>
      <c r="E19" s="122">
        <f>BPU!F19</f>
        <v>0</v>
      </c>
      <c r="F19" s="135">
        <v>4</v>
      </c>
      <c r="G19" s="123">
        <f t="shared" si="0"/>
        <v>0</v>
      </c>
      <c r="H19" s="97"/>
    </row>
    <row r="20" spans="2:8">
      <c r="B20" s="92"/>
      <c r="C20" s="116">
        <v>9</v>
      </c>
      <c r="D20" s="131" t="str">
        <f>BPU!D20</f>
        <v>Training of customs on the GhLAS</v>
      </c>
      <c r="E20" s="122">
        <f>BPU!F20</f>
        <v>0</v>
      </c>
      <c r="F20" s="135">
        <v>3</v>
      </c>
      <c r="G20" s="123">
        <f t="shared" si="0"/>
        <v>0</v>
      </c>
      <c r="H20" s="97"/>
    </row>
    <row r="21" spans="2:8">
      <c r="B21" s="92"/>
      <c r="C21" s="116">
        <v>10</v>
      </c>
      <c r="D21" s="131" t="str">
        <f>BPU!D21</f>
        <v>Training of wood Vendors on the GhLAS</v>
      </c>
      <c r="E21" s="122">
        <f>BPU!F21</f>
        <v>0</v>
      </c>
      <c r="F21" s="135">
        <v>4</v>
      </c>
      <c r="G21" s="123">
        <f t="shared" si="0"/>
        <v>0</v>
      </c>
      <c r="H21" s="97"/>
    </row>
    <row r="22" spans="2:8">
      <c r="B22" s="92"/>
      <c r="C22" s="116">
        <v>11</v>
      </c>
      <c r="D22" s="131" t="str">
        <f>BPU!D22</f>
        <v>Training of  FIAG (FAWAG, WAG) on the GhLAS</v>
      </c>
      <c r="E22" s="122">
        <f>BPU!F22</f>
        <v>0</v>
      </c>
      <c r="F22" s="135">
        <v>4</v>
      </c>
      <c r="G22" s="123">
        <f t="shared" si="0"/>
        <v>0</v>
      </c>
      <c r="H22" s="97"/>
    </row>
    <row r="23" spans="2:8" ht="31.5">
      <c r="B23" s="92"/>
      <c r="C23" s="116">
        <v>12</v>
      </c>
      <c r="D23" s="131" t="str">
        <f>BPU!D23</f>
        <v>Field training on tree/timber measurement –Operational staff of FSD and TIDD</v>
      </c>
      <c r="E23" s="122">
        <f>BPU!F23</f>
        <v>0</v>
      </c>
      <c r="F23" s="135">
        <v>18</v>
      </c>
      <c r="G23" s="123">
        <f t="shared" si="0"/>
        <v>0</v>
      </c>
      <c r="H23" s="97"/>
    </row>
    <row r="24" spans="2:8" ht="31.5">
      <c r="B24" s="92"/>
      <c r="C24" s="116">
        <v>13</v>
      </c>
      <c r="D24" s="131" t="str">
        <f>BPU!D24</f>
        <v>Cloud hosting of the GWTS for the year 2026, starting in January of that year</v>
      </c>
      <c r="E24" s="122">
        <f>BPU!F24</f>
        <v>0</v>
      </c>
      <c r="F24" s="135">
        <v>1</v>
      </c>
      <c r="G24" s="123">
        <f t="shared" si="0"/>
        <v>0</v>
      </c>
      <c r="H24" s="97"/>
    </row>
    <row r="25" spans="2:8" ht="47.25">
      <c r="B25" s="92"/>
      <c r="C25" s="116">
        <v>14</v>
      </c>
      <c r="D25" s="131" t="str">
        <f>BPU!D25</f>
        <v xml:space="preserve">Baseline study to establish the impact monitoring baseline for 3 areas of the VPA including workshops, validation meetings and meetings of the Joint Team on Impact monitoring (JTIM). </v>
      </c>
      <c r="E25" s="122">
        <f>BPU!F25</f>
        <v>0</v>
      </c>
      <c r="F25" s="135">
        <v>1</v>
      </c>
      <c r="G25" s="123">
        <f t="shared" si="0"/>
        <v>0</v>
      </c>
      <c r="H25" s="97"/>
    </row>
    <row r="26" spans="2:8">
      <c r="B26" s="92"/>
      <c r="C26" s="116">
        <v>15</v>
      </c>
      <c r="D26" s="131" t="str">
        <f>BPU!D26</f>
        <v>Lumber recovery and stumpage fee revision study</v>
      </c>
      <c r="E26" s="122">
        <f>BPU!F26</f>
        <v>0</v>
      </c>
      <c r="F26" s="135">
        <v>1</v>
      </c>
      <c r="G26" s="123">
        <f t="shared" si="0"/>
        <v>0</v>
      </c>
      <c r="H26" s="97"/>
    </row>
    <row r="27" spans="2:8" ht="31.5">
      <c r="B27" s="92"/>
      <c r="C27" s="116">
        <v>16</v>
      </c>
      <c r="D27" s="131" t="str">
        <f>BPU!D27</f>
        <v>Study on domestic market trade and pricing to quantify volume and quantity of timber traded</v>
      </c>
      <c r="E27" s="122">
        <f>BPU!F27</f>
        <v>0</v>
      </c>
      <c r="F27" s="135">
        <v>1</v>
      </c>
      <c r="G27" s="123">
        <f t="shared" si="0"/>
        <v>0</v>
      </c>
      <c r="H27" s="97"/>
    </row>
    <row r="28" spans="2:8" ht="19.899999999999999" customHeight="1" thickBot="1">
      <c r="B28" s="92"/>
      <c r="C28" s="247" t="s">
        <v>160</v>
      </c>
      <c r="D28" s="248"/>
      <c r="E28" s="248"/>
      <c r="F28" s="249"/>
      <c r="G28" s="120">
        <f>SUM(G12:G27)</f>
        <v>0</v>
      </c>
      <c r="H28" s="97"/>
    </row>
    <row r="29" spans="2:8" ht="20.100000000000001" customHeight="1">
      <c r="B29" s="92"/>
      <c r="C29" s="244" t="s">
        <v>154</v>
      </c>
      <c r="D29" s="245"/>
      <c r="E29" s="245"/>
      <c r="F29" s="245"/>
      <c r="G29" s="246"/>
      <c r="H29" s="97"/>
    </row>
    <row r="30" spans="2:8" ht="19.5" customHeight="1">
      <c r="B30" s="92"/>
      <c r="C30" s="116">
        <v>1</v>
      </c>
      <c r="D30" s="133" t="s">
        <v>83</v>
      </c>
      <c r="E30" s="152">
        <f>BPU!F31</f>
        <v>0</v>
      </c>
      <c r="F30" s="106">
        <v>10</v>
      </c>
      <c r="G30" s="153">
        <f>E30*F30</f>
        <v>0</v>
      </c>
      <c r="H30" s="97"/>
    </row>
    <row r="31" spans="2:8" ht="19.5" customHeight="1">
      <c r="B31" s="92"/>
      <c r="C31" s="116">
        <v>2</v>
      </c>
      <c r="D31" s="133" t="s">
        <v>85</v>
      </c>
      <c r="E31" s="152">
        <f>BPU!F32</f>
        <v>0</v>
      </c>
      <c r="F31" s="106">
        <v>10</v>
      </c>
      <c r="G31" s="153">
        <f t="shared" ref="G31:G71" si="1">E31*F31</f>
        <v>0</v>
      </c>
      <c r="H31" s="97"/>
    </row>
    <row r="32" spans="2:8" ht="19.5" customHeight="1">
      <c r="B32" s="92"/>
      <c r="C32" s="116">
        <v>3</v>
      </c>
      <c r="D32" s="133" t="s">
        <v>87</v>
      </c>
      <c r="E32" s="152">
        <f>BPU!F33</f>
        <v>0</v>
      </c>
      <c r="F32" s="106">
        <v>10</v>
      </c>
      <c r="G32" s="153">
        <f t="shared" si="1"/>
        <v>0</v>
      </c>
      <c r="H32" s="97"/>
    </row>
    <row r="33" spans="2:8" ht="19.5" customHeight="1">
      <c r="B33" s="92"/>
      <c r="C33" s="116">
        <v>4</v>
      </c>
      <c r="D33" s="133" t="s">
        <v>89</v>
      </c>
      <c r="E33" s="152">
        <f>BPU!F34</f>
        <v>0</v>
      </c>
      <c r="F33" s="106">
        <v>10</v>
      </c>
      <c r="G33" s="153">
        <f t="shared" si="1"/>
        <v>0</v>
      </c>
      <c r="H33" s="97"/>
    </row>
    <row r="34" spans="2:8" ht="19.5" customHeight="1">
      <c r="B34" s="92"/>
      <c r="C34" s="116">
        <v>5</v>
      </c>
      <c r="D34" s="133" t="s">
        <v>90</v>
      </c>
      <c r="E34" s="152">
        <f>BPU!F35</f>
        <v>0</v>
      </c>
      <c r="F34" s="106">
        <v>10</v>
      </c>
      <c r="G34" s="153">
        <f t="shared" si="1"/>
        <v>0</v>
      </c>
      <c r="H34" s="97"/>
    </row>
    <row r="35" spans="2:8" ht="19.5" customHeight="1">
      <c r="B35" s="92"/>
      <c r="C35" s="116">
        <v>6</v>
      </c>
      <c r="D35" s="133" t="s">
        <v>92</v>
      </c>
      <c r="E35" s="152">
        <f>BPU!F36</f>
        <v>0</v>
      </c>
      <c r="F35" s="106">
        <v>10</v>
      </c>
      <c r="G35" s="153">
        <f t="shared" si="1"/>
        <v>0</v>
      </c>
      <c r="H35" s="97"/>
    </row>
    <row r="36" spans="2:8" ht="19.5" customHeight="1">
      <c r="B36" s="92"/>
      <c r="C36" s="116">
        <v>7</v>
      </c>
      <c r="D36" s="133" t="s">
        <v>93</v>
      </c>
      <c r="E36" s="152">
        <f>BPU!F37</f>
        <v>0</v>
      </c>
      <c r="F36" s="106">
        <v>400</v>
      </c>
      <c r="G36" s="153">
        <f t="shared" si="1"/>
        <v>0</v>
      </c>
      <c r="H36" s="97"/>
    </row>
    <row r="37" spans="2:8" ht="19.5" customHeight="1">
      <c r="B37" s="92"/>
      <c r="C37" s="116">
        <v>8</v>
      </c>
      <c r="D37" s="133" t="s">
        <v>95</v>
      </c>
      <c r="E37" s="152">
        <f>BPU!F38</f>
        <v>0</v>
      </c>
      <c r="F37" s="106">
        <v>400</v>
      </c>
      <c r="G37" s="153">
        <f t="shared" si="1"/>
        <v>0</v>
      </c>
      <c r="H37" s="97"/>
    </row>
    <row r="38" spans="2:8" ht="19.5" customHeight="1">
      <c r="B38" s="92"/>
      <c r="C38" s="116">
        <v>9</v>
      </c>
      <c r="D38" s="133" t="s">
        <v>96</v>
      </c>
      <c r="E38" s="152">
        <f>BPU!F39</f>
        <v>0</v>
      </c>
      <c r="F38" s="106">
        <v>6</v>
      </c>
      <c r="G38" s="153">
        <f t="shared" si="1"/>
        <v>0</v>
      </c>
      <c r="H38" s="97"/>
    </row>
    <row r="39" spans="2:8" ht="19.5" customHeight="1">
      <c r="B39" s="92"/>
      <c r="C39" s="116">
        <v>10</v>
      </c>
      <c r="D39" s="133" t="s">
        <v>98</v>
      </c>
      <c r="E39" s="152">
        <f>BPU!F40</f>
        <v>0</v>
      </c>
      <c r="F39" s="106">
        <v>6</v>
      </c>
      <c r="G39" s="153">
        <f t="shared" si="1"/>
        <v>0</v>
      </c>
      <c r="H39" s="97"/>
    </row>
    <row r="40" spans="2:8" ht="19.5" customHeight="1">
      <c r="B40" s="92"/>
      <c r="C40" s="116">
        <v>11</v>
      </c>
      <c r="D40" s="133" t="s">
        <v>99</v>
      </c>
      <c r="E40" s="152">
        <f>BPU!F41</f>
        <v>0</v>
      </c>
      <c r="F40" s="106">
        <v>37</v>
      </c>
      <c r="G40" s="153">
        <f t="shared" si="1"/>
        <v>0</v>
      </c>
      <c r="H40" s="97"/>
    </row>
    <row r="41" spans="2:8" ht="19.5" customHeight="1">
      <c r="B41" s="92"/>
      <c r="C41" s="116">
        <v>12</v>
      </c>
      <c r="D41" s="133" t="s">
        <v>101</v>
      </c>
      <c r="E41" s="152">
        <f>BPU!F42</f>
        <v>0</v>
      </c>
      <c r="F41" s="106">
        <v>15</v>
      </c>
      <c r="G41" s="153">
        <f t="shared" si="1"/>
        <v>0</v>
      </c>
      <c r="H41" s="97"/>
    </row>
    <row r="42" spans="2:8" ht="19.5" customHeight="1">
      <c r="B42" s="92"/>
      <c r="C42" s="116">
        <v>13</v>
      </c>
      <c r="D42" s="133" t="s">
        <v>103</v>
      </c>
      <c r="E42" s="152">
        <f>BPU!F43</f>
        <v>0</v>
      </c>
      <c r="F42" s="106">
        <v>16</v>
      </c>
      <c r="G42" s="153">
        <f t="shared" si="1"/>
        <v>0</v>
      </c>
      <c r="H42" s="97"/>
    </row>
    <row r="43" spans="2:8" ht="19.5" customHeight="1">
      <c r="B43" s="92"/>
      <c r="C43" s="116">
        <v>14</v>
      </c>
      <c r="D43" s="133" t="s">
        <v>105</v>
      </c>
      <c r="E43" s="152">
        <f>BPU!F44</f>
        <v>0</v>
      </c>
      <c r="F43" s="106">
        <v>52</v>
      </c>
      <c r="G43" s="153">
        <f t="shared" si="1"/>
        <v>0</v>
      </c>
      <c r="H43" s="97"/>
    </row>
    <row r="44" spans="2:8" ht="19.5" customHeight="1">
      <c r="B44" s="92"/>
      <c r="C44" s="116">
        <v>15</v>
      </c>
      <c r="D44" s="133" t="s">
        <v>107</v>
      </c>
      <c r="E44" s="152">
        <f>BPU!F45</f>
        <v>0</v>
      </c>
      <c r="F44" s="106">
        <v>1</v>
      </c>
      <c r="G44" s="153">
        <f t="shared" si="1"/>
        <v>0</v>
      </c>
      <c r="H44" s="97"/>
    </row>
    <row r="45" spans="2:8" ht="19.5" customHeight="1">
      <c r="B45" s="92"/>
      <c r="C45" s="116">
        <v>16</v>
      </c>
      <c r="D45" s="133" t="s">
        <v>109</v>
      </c>
      <c r="E45" s="152">
        <f>BPU!F46</f>
        <v>0</v>
      </c>
      <c r="F45" s="106">
        <v>30</v>
      </c>
      <c r="G45" s="153">
        <f t="shared" si="1"/>
        <v>0</v>
      </c>
      <c r="H45" s="97"/>
    </row>
    <row r="46" spans="2:8" ht="19.5" customHeight="1">
      <c r="B46" s="92"/>
      <c r="C46" s="116">
        <v>17</v>
      </c>
      <c r="D46" s="133" t="s">
        <v>111</v>
      </c>
      <c r="E46" s="152">
        <f>BPU!F47</f>
        <v>0</v>
      </c>
      <c r="F46" s="106">
        <v>4</v>
      </c>
      <c r="G46" s="153">
        <f t="shared" si="1"/>
        <v>0</v>
      </c>
      <c r="H46" s="97"/>
    </row>
    <row r="47" spans="2:8" ht="19.5" customHeight="1">
      <c r="B47" s="92"/>
      <c r="C47" s="116">
        <v>18</v>
      </c>
      <c r="D47" s="133" t="s">
        <v>113</v>
      </c>
      <c r="E47" s="152">
        <f>BPU!F48</f>
        <v>0</v>
      </c>
      <c r="F47" s="106">
        <v>20</v>
      </c>
      <c r="G47" s="153">
        <f t="shared" si="1"/>
        <v>0</v>
      </c>
      <c r="H47" s="97"/>
    </row>
    <row r="48" spans="2:8" ht="19.5" customHeight="1">
      <c r="B48" s="92"/>
      <c r="C48" s="116">
        <v>19</v>
      </c>
      <c r="D48" s="133" t="s">
        <v>115</v>
      </c>
      <c r="E48" s="152">
        <f>BPU!F49</f>
        <v>0</v>
      </c>
      <c r="F48" s="106">
        <v>1</v>
      </c>
      <c r="G48" s="153">
        <f t="shared" si="1"/>
        <v>0</v>
      </c>
      <c r="H48" s="97"/>
    </row>
    <row r="49" spans="2:8" ht="19.5" customHeight="1">
      <c r="B49" s="92"/>
      <c r="C49" s="116">
        <v>20</v>
      </c>
      <c r="D49" s="133" t="s">
        <v>117</v>
      </c>
      <c r="E49" s="152">
        <f>BPU!F50</f>
        <v>0</v>
      </c>
      <c r="F49" s="106">
        <v>38</v>
      </c>
      <c r="G49" s="153">
        <f t="shared" si="1"/>
        <v>0</v>
      </c>
      <c r="H49" s="97"/>
    </row>
    <row r="50" spans="2:8" ht="19.5" customHeight="1">
      <c r="B50" s="92"/>
      <c r="C50" s="116">
        <v>21</v>
      </c>
      <c r="D50" s="133" t="s">
        <v>119</v>
      </c>
      <c r="E50" s="152">
        <f>BPU!F51</f>
        <v>0</v>
      </c>
      <c r="F50" s="106">
        <v>7</v>
      </c>
      <c r="G50" s="153">
        <f t="shared" si="1"/>
        <v>0</v>
      </c>
      <c r="H50" s="97"/>
    </row>
    <row r="51" spans="2:8" ht="19.5" customHeight="1">
      <c r="B51" s="92"/>
      <c r="C51" s="116">
        <v>22</v>
      </c>
      <c r="D51" s="133" t="s">
        <v>121</v>
      </c>
      <c r="E51" s="152">
        <f>BPU!F52</f>
        <v>0</v>
      </c>
      <c r="F51" s="106">
        <v>5</v>
      </c>
      <c r="G51" s="153">
        <f t="shared" si="1"/>
        <v>0</v>
      </c>
      <c r="H51" s="97"/>
    </row>
    <row r="52" spans="2:8" ht="19.5" customHeight="1">
      <c r="B52" s="92"/>
      <c r="C52" s="116">
        <v>23</v>
      </c>
      <c r="D52" s="133" t="s">
        <v>123</v>
      </c>
      <c r="E52" s="152">
        <f>BPU!F53</f>
        <v>0</v>
      </c>
      <c r="F52" s="136">
        <v>1</v>
      </c>
      <c r="G52" s="153">
        <f t="shared" si="1"/>
        <v>0</v>
      </c>
      <c r="H52" s="97"/>
    </row>
    <row r="53" spans="2:8" ht="19.5" customHeight="1">
      <c r="B53" s="92"/>
      <c r="C53" s="116">
        <v>24</v>
      </c>
      <c r="D53" s="133" t="s">
        <v>125</v>
      </c>
      <c r="E53" s="152">
        <f>BPU!F54</f>
        <v>0</v>
      </c>
      <c r="F53" s="106">
        <v>1</v>
      </c>
      <c r="G53" s="153">
        <f t="shared" si="1"/>
        <v>0</v>
      </c>
      <c r="H53" s="97"/>
    </row>
    <row r="54" spans="2:8" ht="19.5" customHeight="1">
      <c r="B54" s="92"/>
      <c r="C54" s="116">
        <v>25</v>
      </c>
      <c r="D54" s="133" t="s">
        <v>127</v>
      </c>
      <c r="E54" s="152">
        <f>BPU!F55</f>
        <v>0</v>
      </c>
      <c r="F54" s="106">
        <v>2</v>
      </c>
      <c r="G54" s="153">
        <f t="shared" si="1"/>
        <v>0</v>
      </c>
      <c r="H54" s="97"/>
    </row>
    <row r="55" spans="2:8" ht="19.5" customHeight="1">
      <c r="B55" s="92"/>
      <c r="C55" s="116">
        <v>26</v>
      </c>
      <c r="D55" s="133" t="s">
        <v>129</v>
      </c>
      <c r="E55" s="152">
        <f>BPU!F56</f>
        <v>0</v>
      </c>
      <c r="F55" s="106">
        <v>2</v>
      </c>
      <c r="G55" s="153">
        <f t="shared" si="1"/>
        <v>0</v>
      </c>
      <c r="H55" s="97"/>
    </row>
    <row r="56" spans="2:8" ht="19.5" customHeight="1">
      <c r="B56" s="92"/>
      <c r="C56" s="116">
        <v>27</v>
      </c>
      <c r="D56" s="133" t="s">
        <v>130</v>
      </c>
      <c r="E56" s="152">
        <f>BPU!F57</f>
        <v>0</v>
      </c>
      <c r="F56" s="106">
        <v>2</v>
      </c>
      <c r="G56" s="153">
        <f t="shared" si="1"/>
        <v>0</v>
      </c>
      <c r="H56" s="97"/>
    </row>
    <row r="57" spans="2:8" ht="19.5" customHeight="1">
      <c r="B57" s="92"/>
      <c r="C57" s="116">
        <v>28</v>
      </c>
      <c r="D57" s="133" t="s">
        <v>132</v>
      </c>
      <c r="E57" s="152">
        <f>BPU!F58</f>
        <v>0</v>
      </c>
      <c r="F57" s="106">
        <v>2</v>
      </c>
      <c r="G57" s="153">
        <f t="shared" si="1"/>
        <v>0</v>
      </c>
      <c r="H57" s="97"/>
    </row>
    <row r="58" spans="2:8" ht="19.5" customHeight="1">
      <c r="B58" s="92"/>
      <c r="C58" s="116">
        <v>29</v>
      </c>
      <c r="D58" s="133" t="s">
        <v>133</v>
      </c>
      <c r="E58" s="152">
        <f>BPU!F59</f>
        <v>0</v>
      </c>
      <c r="F58" s="106">
        <v>2</v>
      </c>
      <c r="G58" s="153">
        <f t="shared" si="1"/>
        <v>0</v>
      </c>
      <c r="H58" s="97"/>
    </row>
    <row r="59" spans="2:8" ht="19.5" customHeight="1">
      <c r="B59" s="92"/>
      <c r="C59" s="116">
        <v>30</v>
      </c>
      <c r="D59" s="133" t="s">
        <v>134</v>
      </c>
      <c r="E59" s="152">
        <f>BPU!F60</f>
        <v>0</v>
      </c>
      <c r="F59" s="106">
        <v>2</v>
      </c>
      <c r="G59" s="153">
        <f t="shared" si="1"/>
        <v>0</v>
      </c>
      <c r="H59" s="97"/>
    </row>
    <row r="60" spans="2:8" ht="19.5" customHeight="1">
      <c r="B60" s="92"/>
      <c r="C60" s="116">
        <v>31</v>
      </c>
      <c r="D60" s="133" t="s">
        <v>129</v>
      </c>
      <c r="E60" s="152">
        <f>BPU!F61</f>
        <v>0</v>
      </c>
      <c r="F60" s="106">
        <v>2</v>
      </c>
      <c r="G60" s="153">
        <f t="shared" si="1"/>
        <v>0</v>
      </c>
      <c r="H60" s="97"/>
    </row>
    <row r="61" spans="2:8" ht="19.5" customHeight="1">
      <c r="B61" s="92"/>
      <c r="C61" s="116">
        <v>32</v>
      </c>
      <c r="D61" s="133" t="s">
        <v>136</v>
      </c>
      <c r="E61" s="152">
        <f>BPU!F62</f>
        <v>0</v>
      </c>
      <c r="F61" s="106">
        <v>2</v>
      </c>
      <c r="G61" s="153">
        <f t="shared" si="1"/>
        <v>0</v>
      </c>
      <c r="H61" s="97"/>
    </row>
    <row r="62" spans="2:8" ht="19.5" customHeight="1">
      <c r="B62" s="92"/>
      <c r="C62" s="116">
        <v>33</v>
      </c>
      <c r="D62" s="133" t="s">
        <v>138</v>
      </c>
      <c r="E62" s="152">
        <f>BPU!F63</f>
        <v>0</v>
      </c>
      <c r="F62" s="106">
        <v>2</v>
      </c>
      <c r="G62" s="153">
        <f t="shared" si="1"/>
        <v>0</v>
      </c>
      <c r="H62" s="97"/>
    </row>
    <row r="63" spans="2:8" ht="19.5" customHeight="1">
      <c r="B63" s="92"/>
      <c r="C63" s="116">
        <v>34</v>
      </c>
      <c r="D63" s="133" t="s">
        <v>139</v>
      </c>
      <c r="E63" s="152">
        <f>BPU!F64</f>
        <v>0</v>
      </c>
      <c r="F63" s="106">
        <v>2</v>
      </c>
      <c r="G63" s="153">
        <f t="shared" si="1"/>
        <v>0</v>
      </c>
      <c r="H63" s="97"/>
    </row>
    <row r="64" spans="2:8" ht="19.5" customHeight="1">
      <c r="B64" s="92"/>
      <c r="C64" s="116">
        <v>35</v>
      </c>
      <c r="D64" s="133" t="s">
        <v>140</v>
      </c>
      <c r="E64" s="152">
        <f>BPU!F65</f>
        <v>0</v>
      </c>
      <c r="F64" s="106">
        <v>2</v>
      </c>
      <c r="G64" s="153">
        <f t="shared" si="1"/>
        <v>0</v>
      </c>
      <c r="H64" s="97"/>
    </row>
    <row r="65" spans="2:8" ht="19.5" customHeight="1">
      <c r="B65" s="92"/>
      <c r="C65" s="116">
        <v>36</v>
      </c>
      <c r="D65" s="133" t="s">
        <v>142</v>
      </c>
      <c r="E65" s="152">
        <f>BPU!F66</f>
        <v>0</v>
      </c>
      <c r="F65" s="106">
        <v>2</v>
      </c>
      <c r="G65" s="153">
        <f t="shared" si="1"/>
        <v>0</v>
      </c>
      <c r="H65" s="97"/>
    </row>
    <row r="66" spans="2:8" ht="19.5" customHeight="1">
      <c r="B66" s="92"/>
      <c r="C66" s="116">
        <v>37</v>
      </c>
      <c r="D66" s="133" t="s">
        <v>144</v>
      </c>
      <c r="E66" s="152">
        <f>BPU!F67</f>
        <v>0</v>
      </c>
      <c r="F66" s="106">
        <v>2</v>
      </c>
      <c r="G66" s="153">
        <f t="shared" si="1"/>
        <v>0</v>
      </c>
      <c r="H66" s="97"/>
    </row>
    <row r="67" spans="2:8" ht="19.5" customHeight="1">
      <c r="B67" s="92"/>
      <c r="C67" s="116">
        <v>38</v>
      </c>
      <c r="D67" s="133" t="s">
        <v>146</v>
      </c>
      <c r="E67" s="152">
        <f>BPU!F68</f>
        <v>0</v>
      </c>
      <c r="F67" s="106">
        <v>2</v>
      </c>
      <c r="G67" s="153">
        <f t="shared" si="1"/>
        <v>0</v>
      </c>
      <c r="H67" s="97"/>
    </row>
    <row r="68" spans="2:8" ht="19.5" customHeight="1">
      <c r="B68" s="92"/>
      <c r="C68" s="116">
        <v>39</v>
      </c>
      <c r="D68" s="133" t="s">
        <v>147</v>
      </c>
      <c r="E68" s="152">
        <f>BPU!F69</f>
        <v>0</v>
      </c>
      <c r="F68" s="106">
        <v>2</v>
      </c>
      <c r="G68" s="153">
        <f t="shared" si="1"/>
        <v>0</v>
      </c>
      <c r="H68" s="97"/>
    </row>
    <row r="69" spans="2:8" ht="19.5" customHeight="1">
      <c r="B69" s="92"/>
      <c r="C69" s="116">
        <v>40</v>
      </c>
      <c r="D69" s="133" t="s">
        <v>148</v>
      </c>
      <c r="E69" s="152">
        <f>BPU!F70</f>
        <v>0</v>
      </c>
      <c r="F69" s="106">
        <v>2</v>
      </c>
      <c r="G69" s="153">
        <f t="shared" si="1"/>
        <v>0</v>
      </c>
      <c r="H69" s="97"/>
    </row>
    <row r="70" spans="2:8" ht="19.5" customHeight="1">
      <c r="B70" s="92"/>
      <c r="C70" s="116">
        <v>41</v>
      </c>
      <c r="D70" s="133" t="s">
        <v>150</v>
      </c>
      <c r="E70" s="152">
        <f>BPU!F71</f>
        <v>0</v>
      </c>
      <c r="F70" s="106">
        <v>2</v>
      </c>
      <c r="G70" s="153">
        <f t="shared" si="1"/>
        <v>0</v>
      </c>
      <c r="H70" s="97"/>
    </row>
    <row r="71" spans="2:8" ht="19.5" customHeight="1">
      <c r="B71" s="92"/>
      <c r="C71" s="116">
        <v>42</v>
      </c>
      <c r="D71" s="133" t="s">
        <v>152</v>
      </c>
      <c r="E71" s="152">
        <f>BPU!F72</f>
        <v>0</v>
      </c>
      <c r="F71" s="106">
        <v>2</v>
      </c>
      <c r="G71" s="153">
        <f t="shared" si="1"/>
        <v>0</v>
      </c>
      <c r="H71" s="97"/>
    </row>
    <row r="72" spans="2:8" ht="19.899999999999999" customHeight="1" thickBot="1">
      <c r="B72" s="92"/>
      <c r="C72" s="247" t="s">
        <v>159</v>
      </c>
      <c r="D72" s="248"/>
      <c r="E72" s="248"/>
      <c r="F72" s="249"/>
      <c r="G72" s="120">
        <f>SUM(G30:G71)</f>
        <v>0</v>
      </c>
      <c r="H72" s="97"/>
    </row>
    <row r="73" spans="2:8" ht="19.899999999999999" customHeight="1" thickBot="1">
      <c r="B73" s="101"/>
      <c r="C73" s="239" t="s">
        <v>161</v>
      </c>
      <c r="D73" s="240"/>
      <c r="E73" s="240"/>
      <c r="F73" s="240"/>
      <c r="G73" s="154">
        <f>G28+G72</f>
        <v>0</v>
      </c>
      <c r="H73" s="121"/>
    </row>
    <row r="74" spans="2:8" ht="19.899999999999999" customHeight="1">
      <c r="C74" s="236"/>
      <c r="D74" s="236"/>
      <c r="E74" s="236"/>
      <c r="F74" s="236"/>
      <c r="G74" s="236"/>
    </row>
    <row r="75" spans="2:8" ht="19.899999999999999" customHeight="1"/>
    <row r="76" spans="2:8" ht="19.899999999999999" customHeight="1"/>
    <row r="77" spans="2:8" ht="19.899999999999999" customHeight="1"/>
    <row r="78" spans="2:8" ht="19.899999999999999" customHeight="1"/>
    <row r="79" spans="2:8" ht="19.899999999999999" customHeight="1"/>
    <row r="80" spans="2:8" ht="19.899999999999999" customHeight="1"/>
    <row r="81" ht="29.65" customHeight="1"/>
    <row r="82" ht="19.899999999999999" customHeight="1"/>
    <row r="83" ht="27.4" customHeight="1"/>
    <row r="84" ht="19.899999999999999" customHeight="1"/>
    <row r="85" ht="24.75" customHeight="1"/>
    <row r="86" ht="36.75" customHeight="1"/>
    <row r="87" ht="5.65" customHeight="1"/>
  </sheetData>
  <mergeCells count="11">
    <mergeCell ref="C74:G74"/>
    <mergeCell ref="D2:H2"/>
    <mergeCell ref="C4:D4"/>
    <mergeCell ref="E4:G4"/>
    <mergeCell ref="C7:G7"/>
    <mergeCell ref="C73:F73"/>
    <mergeCell ref="C10:G10"/>
    <mergeCell ref="C11:G11"/>
    <mergeCell ref="C29:G29"/>
    <mergeCell ref="C72:F72"/>
    <mergeCell ref="C28:F28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</sheetPr>
  <dimension ref="B1:N13"/>
  <sheetViews>
    <sheetView showGridLines="0" zoomScale="90" zoomScaleNormal="90" zoomScaleSheetLayoutView="25" workbookViewId="0">
      <selection activeCell="H10" sqref="H10"/>
    </sheetView>
  </sheetViews>
  <sheetFormatPr baseColWidth="10" defaultColWidth="9.75" defaultRowHeight="15.75"/>
  <cols>
    <col min="1" max="2" width="1.25" style="86" customWidth="1"/>
    <col min="3" max="3" width="3.25" style="86" customWidth="1"/>
    <col min="4" max="4" width="28.625" style="86" customWidth="1"/>
    <col min="5" max="6" width="15.5" style="86" customWidth="1"/>
    <col min="7" max="7" width="15.25" style="86" customWidth="1"/>
    <col min="8" max="8" width="24.75" style="86" customWidth="1"/>
    <col min="9" max="9" width="14.125" style="86" customWidth="1"/>
    <col min="10" max="10" width="17.375" style="86" customWidth="1"/>
    <col min="11" max="11" width="18.25" style="86" customWidth="1"/>
    <col min="12" max="12" width="0.75" style="86" customWidth="1"/>
    <col min="13" max="13" width="17" style="86" customWidth="1"/>
    <col min="14" max="14" width="1.5" style="86" customWidth="1"/>
    <col min="15" max="15" width="9.75" style="86"/>
    <col min="16" max="16" width="11" style="86" customWidth="1"/>
    <col min="17" max="16384" width="9.75" style="86"/>
  </cols>
  <sheetData>
    <row r="1" spans="2:14" ht="10.15" customHeight="1" thickBot="1"/>
    <row r="2" spans="2:14" ht="75.75" customHeight="1" thickBot="1">
      <c r="B2" s="87"/>
      <c r="C2" s="88"/>
      <c r="D2" s="88"/>
      <c r="E2" s="219" t="s">
        <v>166</v>
      </c>
      <c r="F2" s="219"/>
      <c r="G2" s="219"/>
      <c r="H2" s="219"/>
      <c r="I2" s="219"/>
      <c r="J2" s="219"/>
      <c r="K2" s="219"/>
      <c r="L2" s="219"/>
      <c r="M2" s="219"/>
      <c r="N2" s="220"/>
    </row>
    <row r="3" spans="2:14" ht="18.7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1"/>
    </row>
    <row r="4" spans="2:14" ht="31.5" customHeight="1">
      <c r="B4" s="92"/>
      <c r="C4" s="230" t="s">
        <v>0</v>
      </c>
      <c r="D4" s="230"/>
      <c r="E4" s="237">
        <f>'[1]DPFG Lot1'!E4</f>
        <v>0</v>
      </c>
      <c r="F4" s="237"/>
      <c r="G4" s="237"/>
      <c r="H4" s="237"/>
      <c r="I4" s="237"/>
      <c r="J4" s="237"/>
      <c r="K4" s="237"/>
      <c r="L4" s="237"/>
      <c r="M4" s="237"/>
      <c r="N4" s="93"/>
    </row>
    <row r="5" spans="2:14" ht="6" customHeight="1">
      <c r="B5" s="92"/>
      <c r="C5" s="94"/>
      <c r="D5" s="94"/>
      <c r="E5" s="94"/>
      <c r="F5" s="94"/>
      <c r="G5" s="94"/>
      <c r="H5" s="94"/>
      <c r="I5" s="94"/>
      <c r="J5" s="94"/>
      <c r="K5" s="95"/>
      <c r="L5" s="95"/>
      <c r="M5" s="95"/>
      <c r="N5" s="93"/>
    </row>
    <row r="6" spans="2:14" ht="33" customHeight="1">
      <c r="B6" s="92"/>
      <c r="C6" s="107" t="s">
        <v>33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3"/>
    </row>
    <row r="7" spans="2:14" ht="23.65" customHeight="1">
      <c r="B7" s="92"/>
      <c r="C7" s="108" t="s">
        <v>36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3"/>
    </row>
    <row r="8" spans="2:14" ht="23.65" customHeight="1">
      <c r="B8" s="92"/>
      <c r="C8" s="108"/>
      <c r="D8" s="96"/>
      <c r="E8" s="96"/>
      <c r="F8" s="96"/>
      <c r="G8" s="96"/>
      <c r="H8" s="109" t="s">
        <v>38</v>
      </c>
      <c r="I8" s="96"/>
      <c r="J8" s="96"/>
      <c r="K8" s="96"/>
      <c r="L8" s="96"/>
      <c r="M8" s="96"/>
      <c r="N8" s="93"/>
    </row>
    <row r="9" spans="2:14" ht="23.65" customHeight="1">
      <c r="B9" s="92"/>
      <c r="C9" s="108"/>
      <c r="D9" s="253" t="s">
        <v>162</v>
      </c>
      <c r="E9" s="253"/>
      <c r="F9" s="253"/>
      <c r="G9" s="254"/>
      <c r="H9" s="110">
        <f>DPGF!E65</f>
        <v>0</v>
      </c>
      <c r="I9" s="96"/>
      <c r="J9" s="96"/>
      <c r="K9" s="96"/>
      <c r="L9" s="96"/>
      <c r="M9" s="96"/>
      <c r="N9" s="93"/>
    </row>
    <row r="10" spans="2:14" ht="23.65" customHeight="1" thickBot="1">
      <c r="B10" s="92"/>
      <c r="C10" s="108"/>
      <c r="D10" s="255" t="s">
        <v>35</v>
      </c>
      <c r="E10" s="255"/>
      <c r="F10" s="255"/>
      <c r="G10" s="256"/>
      <c r="H10" s="111">
        <f>DQE!G73</f>
        <v>0</v>
      </c>
      <c r="I10" s="96"/>
      <c r="J10" s="96"/>
      <c r="K10" s="96"/>
      <c r="L10" s="96"/>
      <c r="M10" s="96"/>
      <c r="N10" s="93"/>
    </row>
    <row r="11" spans="2:14" ht="23.65" customHeight="1" thickBot="1">
      <c r="B11" s="92"/>
      <c r="C11" s="108"/>
      <c r="D11" s="250" t="s">
        <v>37</v>
      </c>
      <c r="E11" s="251"/>
      <c r="F11" s="251"/>
      <c r="G11" s="252"/>
      <c r="H11" s="112">
        <f>H10+H9</f>
        <v>0</v>
      </c>
      <c r="I11" s="96"/>
      <c r="J11" s="96"/>
      <c r="K11" s="96"/>
      <c r="L11" s="96"/>
      <c r="M11" s="96"/>
      <c r="N11" s="93"/>
    </row>
    <row r="12" spans="2:14" ht="23.65" customHeight="1">
      <c r="B12" s="92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3"/>
    </row>
    <row r="13" spans="2:14" ht="7.5" customHeight="1" thickBot="1"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3"/>
    </row>
  </sheetData>
  <mergeCells count="6">
    <mergeCell ref="D11:G11"/>
    <mergeCell ref="E2:N2"/>
    <mergeCell ref="C4:D4"/>
    <mergeCell ref="E4:M4"/>
    <mergeCell ref="D10:G10"/>
    <mergeCell ref="D9:G9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DPGF</vt:lpstr>
      <vt:lpstr>BPU</vt:lpstr>
      <vt:lpstr>DQE</vt:lpstr>
      <vt:lpstr>SYNTHESE</vt:lpstr>
      <vt:lpstr>DPGF!_Toc25250064</vt:lpstr>
      <vt:lpstr>BPU!Zone_d_impression</vt:lpstr>
      <vt:lpstr>DPGF!Zone_d_impression</vt:lpstr>
      <vt:lpstr>DQE!Zone_d_impression</vt:lpstr>
      <vt:lpstr>SYNTHESE!Zone_d_impression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vincent tanguy</cp:lastModifiedBy>
  <cp:lastPrinted>2018-11-13T14:45:58Z</cp:lastPrinted>
  <dcterms:created xsi:type="dcterms:W3CDTF">2018-09-13T13:06:00Z</dcterms:created>
  <dcterms:modified xsi:type="dcterms:W3CDTF">2025-10-01T06:52:02Z</dcterms:modified>
</cp:coreProperties>
</file>